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975" activeTab="0"/>
  </bookViews>
  <sheets>
    <sheet name="Rekapitulácia" sheetId="1" r:id="rId1"/>
    <sheet name="Kryci_list 10099" sheetId="2" r:id="rId2"/>
    <sheet name="Rekap 10099" sheetId="3" r:id="rId3"/>
    <sheet name="SO 10099" sheetId="4" r:id="rId4"/>
    <sheet name="Krycí list stavby" sheetId="5" r:id="rId5"/>
  </sheets>
  <definedNames>
    <definedName name="_xlnm.Print_Titles" localSheetId="2">'Rekap 10099'!$9:$9</definedName>
    <definedName name="_xlnm.Print_Titles" localSheetId="3">'SO 10099'!$8:$8</definedName>
  </definedNames>
  <calcPr fullCalcOnLoad="1"/>
</workbook>
</file>

<file path=xl/sharedStrings.xml><?xml version="1.0" encoding="utf-8"?>
<sst xmlns="http://schemas.openxmlformats.org/spreadsheetml/2006/main" count="216" uniqueCount="102">
  <si>
    <t>Rekapitulácia rozpočtu</t>
  </si>
  <si>
    <t>Stavba: Výmena nášľapných vrstiev podláh v triedach</t>
  </si>
  <si>
    <t xml:space="preserve">           Sadzby DPH</t>
  </si>
  <si>
    <t>nízka</t>
  </si>
  <si>
    <t>vysoká</t>
  </si>
  <si>
    <t>Názov objektu</t>
  </si>
  <si>
    <t>ZRN</t>
  </si>
  <si>
    <t>VRN</t>
  </si>
  <si>
    <t>HZS</t>
  </si>
  <si>
    <t>Kompl.čin.</t>
  </si>
  <si>
    <t>Ost. náklady</t>
  </si>
  <si>
    <t>Cena</t>
  </si>
  <si>
    <t>Výmena nášľapných vrstiev podláh v triedach</t>
  </si>
  <si>
    <t>Krycí list rozpočtu</t>
  </si>
  <si>
    <t xml:space="preserve">Miesto: </t>
  </si>
  <si>
    <t xml:space="preserve">Ks: </t>
  </si>
  <si>
    <t>Objekt: Výmena nášľapných vrstiev podláh v triedach</t>
  </si>
  <si>
    <t xml:space="preserve">Zákazka: </t>
  </si>
  <si>
    <t>Spracoval: Ing. Ján Halgaš</t>
  </si>
  <si>
    <t xml:space="preserve">Dňa </t>
  </si>
  <si>
    <t>17.2.2014</t>
  </si>
  <si>
    <t>Odberateľ: ZŠ Kukučínova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</si>
  <si>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</si>
  <si>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</si>
  <si>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</si>
  <si>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</si>
  <si>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</si>
  <si>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</si>
  <si>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</si>
  <si>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</si>
  <si>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</si>
  <si>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</si>
  <si>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</si>
  <si>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</si>
  <si>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</si>
  <si>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</si>
  <si>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</si>
  <si>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</si>
  <si>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</si>
  <si>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</si>
  <si>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</si>
  <si>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</si>
  <si>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</si>
  <si>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</si>
  <si>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</si>
  <si>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</si>
  <si>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</si>
  <si>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</si>
  <si>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</si>
  <si>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</si>
  <si>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</si>
  <si>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</si>
  <si>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</si>
  <si>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</si>
  <si>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</si>
  <si>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</si>
  <si>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</si>
  <si>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</si>
  <si>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</si>
  <si>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</si>
  <si>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</si>
  <si>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17.2.2014</t>
  </si>
  <si>
    <t>Prehľad rozpočtových nákladov</t>
  </si>
  <si>
    <t>Práce HSV</t>
  </si>
  <si>
    <t>POVRCHOVÉ ÚPRAVY</t>
  </si>
  <si>
    <t>PRESUNY HMÔT</t>
  </si>
  <si>
    <t>Práce PSV</t>
  </si>
  <si>
    <t>PODLAHY A OBKLADY KERAMICKÉ-DLAŽBY</t>
  </si>
  <si>
    <t>PODLAHY POVLAKOVÉ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</si>
  <si>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</si>
  <si>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</si>
  <si>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</si>
  <si>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</si>
  <si>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</si>
  <si>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</si>
  <si>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</si>
  <si>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</si>
  <si>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</si>
  <si>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</si>
  <si>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14/C 1</t>
  </si>
  <si>
    <t>Doplnenie cementového poteru s plochou jednotlivo do 4 m2 a hr. do 40 mm</t>
  </si>
  <si>
    <t>m2</t>
  </si>
  <si>
    <t>Penetračný náter zatvrdnutého povrchu betónových mazanín pod keramickú dlažbu</t>
  </si>
  <si>
    <t>Presun hmôt pre opravy a údržbu objektov vrátane vonkajších plášťov výšky do 25 m</t>
  </si>
  <si>
    <t>t</t>
  </si>
  <si>
    <t>771/A 1</t>
  </si>
  <si>
    <t>Montáž soklíkov z obkladačiek hutných,keramických do tmelu,rovné 300x150 mm,výška 150 mm vrátane škárovania</t>
  </si>
  <si>
    <t>m</t>
  </si>
  <si>
    <t>Montáž podláh z dlaždíc keram. ukladanie do tmelu flexibil., protišmykových 300 x 300 mm, vrátane škárovania</t>
  </si>
  <si>
    <t>Presun hmôt pre podlahy z dlaždíc v objektoch výšky nad 6 do 12 m</t>
  </si>
  <si>
    <t>S/S70</t>
  </si>
  <si>
    <t>Dlaždice keramické  IBIZA ZBP 105 300x300 mm alebo ekvivalent</t>
  </si>
  <si>
    <t>775/A 2</t>
  </si>
  <si>
    <t>Presun hmôt pre podlahy povlakové v objektoch výšky nad  6 do 12 m</t>
  </si>
  <si>
    <t>775/B 2</t>
  </si>
  <si>
    <t>Demontáž soklíkov alebo líšt gumových alebo z PVC</t>
  </si>
  <si>
    <t>Odstránenie povlakových podláh z nášľapnej plochy lepených s podložkou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</si>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</sst>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##\ ###\ ##0.00"/>
    <numFmt numFmtId="165" formatCode="###\ ###\ ##0.0000"/>
    <numFmt numFmtId="166" formatCode="###\ ###\ ##0.000"/>
    <numFmt numFmtId="167" formatCode="########################################"/>
  </numFmts>
  <fonts count="11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9"/>
      <color indexed="12"/>
      <name val="Arial CE"/>
      <family val="0"/>
    </font>
    <font>
      <b/>
      <sz val="9"/>
      <name val="Arial CE"/>
      <family val="0"/>
    </font>
    <font>
      <sz val="8"/>
      <name val="Arial"/>
      <family val="0"/>
    </font>
    <font>
      <sz val="11"/>
      <name val="Arial"/>
      <family val="0"/>
    </font>
    <font>
      <b/>
      <sz val="11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double">
        <color indexed="8"/>
      </left>
      <right style="thin">
        <color indexed="2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8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164" fontId="4" fillId="0" borderId="34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164" fontId="3" fillId="0" borderId="37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4" fillId="0" borderId="4" xfId="0" applyFont="1" applyBorder="1" applyAlignment="1">
      <alignment horizontal="center"/>
    </xf>
    <xf numFmtId="164" fontId="1" fillId="0" borderId="44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0" fontId="1" fillId="0" borderId="46" xfId="0" applyFont="1" applyBorder="1" applyAlignment="1">
      <alignment/>
    </xf>
    <xf numFmtId="164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164" fontId="4" fillId="0" borderId="45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4" fillId="0" borderId="29" xfId="0" applyFont="1" applyBorder="1" applyAlignment="1">
      <alignment/>
    </xf>
    <xf numFmtId="164" fontId="7" fillId="0" borderId="48" xfId="0" applyNumberFormat="1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4" fillId="0" borderId="4" xfId="0" applyFont="1" applyBorder="1" applyAlignment="1">
      <alignment/>
    </xf>
    <xf numFmtId="0" fontId="3" fillId="2" borderId="3" xfId="0" applyFont="1" applyFill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" fillId="0" borderId="57" xfId="0" applyNumberFormat="1" applyFont="1" applyBorder="1" applyAlignment="1">
      <alignment/>
    </xf>
    <xf numFmtId="165" fontId="4" fillId="0" borderId="57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57" xfId="0" applyFont="1" applyBorder="1" applyAlignment="1">
      <alignment/>
    </xf>
    <xf numFmtId="164" fontId="3" fillId="0" borderId="57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2" borderId="57" xfId="0" applyFont="1" applyFill="1" applyBorder="1" applyAlignment="1">
      <alignment/>
    </xf>
    <xf numFmtId="0" fontId="4" fillId="0" borderId="58" xfId="0" applyFont="1" applyBorder="1" applyAlignment="1">
      <alignment/>
    </xf>
    <xf numFmtId="167" fontId="4" fillId="0" borderId="58" xfId="0" applyNumberFormat="1" applyFont="1" applyBorder="1" applyAlignment="1">
      <alignment/>
    </xf>
    <xf numFmtId="166" fontId="4" fillId="0" borderId="58" xfId="0" applyNumberFormat="1" applyFont="1" applyBorder="1" applyAlignment="1">
      <alignment/>
    </xf>
    <xf numFmtId="164" fontId="4" fillId="0" borderId="58" xfId="0" applyNumberFormat="1" applyFont="1" applyBorder="1" applyAlignment="1">
      <alignment/>
    </xf>
    <xf numFmtId="0" fontId="3" fillId="0" borderId="58" xfId="0" applyFont="1" applyBorder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67" fontId="4" fillId="0" borderId="0" xfId="0" applyNumberFormat="1" applyFont="1" applyAlignment="1">
      <alignment horizontal="left" wrapText="1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9" fontId="4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59" xfId="0" applyFont="1" applyBorder="1" applyAlignment="1">
      <alignment/>
    </xf>
    <xf numFmtId="164" fontId="3" fillId="0" borderId="59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4" fillId="0" borderId="60" xfId="0" applyFont="1" applyBorder="1" applyAlignment="1">
      <alignment horizontal="center"/>
    </xf>
    <xf numFmtId="0" fontId="1" fillId="0" borderId="61" xfId="0" applyFont="1" applyBorder="1" applyAlignment="1">
      <alignment/>
    </xf>
    <xf numFmtId="164" fontId="1" fillId="0" borderId="37" xfId="0" applyNumberFormat="1" applyFont="1" applyBorder="1" applyAlignment="1">
      <alignment/>
    </xf>
    <xf numFmtId="0" fontId="1" fillId="0" borderId="62" xfId="0" applyFont="1" applyBorder="1" applyAlignment="1">
      <alignment/>
    </xf>
    <xf numFmtId="164" fontId="7" fillId="0" borderId="6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35.7109375" style="0" customWidth="1"/>
    <col min="2" max="3" width="15.7109375" style="0" customWidth="1"/>
    <col min="4" max="6" width="8.7109375" style="0" customWidth="1"/>
    <col min="7" max="7" width="15.7109375" style="0" customWidth="1"/>
    <col min="9" max="26" width="0" style="0" hidden="1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2.75">
      <c r="A3" s="3"/>
      <c r="B3" s="3"/>
      <c r="C3" s="3"/>
      <c r="D3" s="3"/>
      <c r="E3" s="3"/>
      <c r="F3" s="7" t="s">
        <v>3</v>
      </c>
      <c r="G3" s="7" t="s">
        <v>4</v>
      </c>
    </row>
    <row r="4" spans="1:7" ht="12.7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2.75">
      <c r="A7" s="46" t="s">
        <v>12</v>
      </c>
      <c r="B7" s="49">
        <f>'SO 10099'!I36-Rekapitulácia!D7</f>
        <v>0</v>
      </c>
      <c r="C7" s="49">
        <f>'Kryci_list 10099'!J26</f>
        <v>0</v>
      </c>
      <c r="D7" s="49">
        <v>0</v>
      </c>
      <c r="E7" s="49">
        <f>'Kryci_list 10099'!J17</f>
        <v>0</v>
      </c>
      <c r="F7" s="49">
        <v>0</v>
      </c>
      <c r="G7" s="49">
        <f>B7+C7+D7+E7+F7</f>
        <v>0</v>
      </c>
      <c r="Q7">
        <v>30.126</v>
      </c>
    </row>
    <row r="8" spans="1:26" ht="12.75">
      <c r="A8" s="132" t="s">
        <v>97</v>
      </c>
      <c r="B8" s="133">
        <f aca="true" t="shared" si="0" ref="B8:G8">SUM(B7:B7)</f>
        <v>0</v>
      </c>
      <c r="C8" s="133">
        <f t="shared" si="0"/>
        <v>0</v>
      </c>
      <c r="D8" s="133">
        <f t="shared" si="0"/>
        <v>0</v>
      </c>
      <c r="E8" s="133">
        <f t="shared" si="0"/>
        <v>0</v>
      </c>
      <c r="F8" s="133">
        <f t="shared" si="0"/>
        <v>0</v>
      </c>
      <c r="G8" s="133">
        <f t="shared" si="0"/>
        <v>0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1:26" ht="12.75">
      <c r="A9" s="5" t="s">
        <v>98</v>
      </c>
      <c r="B9" s="130">
        <f>SUM(Rekapitulácia!G7:Rekapitulácia!G7)-SUM('SO 10099'!K9:'SO 10099'!K35)</f>
        <v>0</v>
      </c>
      <c r="C9" s="130"/>
      <c r="D9" s="130"/>
      <c r="E9" s="130"/>
      <c r="F9" s="130"/>
      <c r="G9" s="130">
        <f>ROUND(((ROUND(B9,2)*20)/100),2)</f>
        <v>0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 ht="12.75">
      <c r="A10" s="5" t="s">
        <v>99</v>
      </c>
      <c r="B10" s="130">
        <f>(G8-B9)</f>
        <v>0</v>
      </c>
      <c r="C10" s="130"/>
      <c r="D10" s="130"/>
      <c r="E10" s="130"/>
      <c r="F10" s="130"/>
      <c r="G10" s="130">
        <f>ROUND(((ROUND(B10,2)*0)/100),2)</f>
        <v>0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12.75">
      <c r="A11" s="5" t="s">
        <v>100</v>
      </c>
      <c r="B11" s="130"/>
      <c r="C11" s="130"/>
      <c r="D11" s="130"/>
      <c r="E11" s="130"/>
      <c r="F11" s="130"/>
      <c r="G11" s="130">
        <f>SUM(G8:G10)</f>
        <v>0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7" ht="12.75">
      <c r="A12" s="4"/>
      <c r="B12" s="131"/>
      <c r="C12" s="131"/>
      <c r="D12" s="131"/>
      <c r="E12" s="131"/>
      <c r="F12" s="131"/>
      <c r="G12" s="131"/>
    </row>
    <row r="13" spans="1:7" ht="12.75">
      <c r="A13" s="4"/>
      <c r="B13" s="131"/>
      <c r="C13" s="131"/>
      <c r="D13" s="131"/>
      <c r="E13" s="131"/>
      <c r="F13" s="131"/>
      <c r="G13" s="131"/>
    </row>
    <row r="14" spans="1:7" ht="12.75">
      <c r="A14" s="4"/>
      <c r="B14" s="131"/>
      <c r="C14" s="131"/>
      <c r="D14" s="131"/>
      <c r="E14" s="131"/>
      <c r="F14" s="131"/>
      <c r="G14" s="131"/>
    </row>
    <row r="15" spans="1:7" ht="12.75">
      <c r="A15" s="4"/>
      <c r="B15" s="131"/>
      <c r="C15" s="131"/>
      <c r="D15" s="131"/>
      <c r="E15" s="131"/>
      <c r="F15" s="131"/>
      <c r="G15" s="131"/>
    </row>
    <row r="16" spans="1:7" ht="12.75">
      <c r="A16" s="4"/>
      <c r="B16" s="131"/>
      <c r="C16" s="131"/>
      <c r="D16" s="131"/>
      <c r="E16" s="131"/>
      <c r="F16" s="131"/>
      <c r="G16" s="131"/>
    </row>
    <row r="17" spans="1:7" ht="12.75">
      <c r="A17" s="4"/>
      <c r="B17" s="131"/>
      <c r="C17" s="131"/>
      <c r="D17" s="131"/>
      <c r="E17" s="131"/>
      <c r="F17" s="131"/>
      <c r="G17" s="131"/>
    </row>
    <row r="18" spans="1:7" ht="12.75">
      <c r="A18" s="4"/>
      <c r="B18" s="131"/>
      <c r="C18" s="131"/>
      <c r="D18" s="131"/>
      <c r="E18" s="131"/>
      <c r="F18" s="131"/>
      <c r="G18" s="131"/>
    </row>
    <row r="19" spans="1:7" ht="12.75">
      <c r="A19" s="4"/>
      <c r="B19" s="131"/>
      <c r="C19" s="131"/>
      <c r="D19" s="131"/>
      <c r="E19" s="131"/>
      <c r="F19" s="131"/>
      <c r="G19" s="131"/>
    </row>
    <row r="20" spans="1:7" ht="12.75">
      <c r="A20" s="4"/>
      <c r="B20" s="131"/>
      <c r="C20" s="131"/>
      <c r="D20" s="131"/>
      <c r="E20" s="131"/>
      <c r="F20" s="131"/>
      <c r="G20" s="131"/>
    </row>
    <row r="21" spans="1:7" ht="12.75">
      <c r="A21" s="4"/>
      <c r="B21" s="131"/>
      <c r="C21" s="131"/>
      <c r="D21" s="131"/>
      <c r="E21" s="131"/>
      <c r="F21" s="131"/>
      <c r="G21" s="131"/>
    </row>
    <row r="22" spans="1:7" ht="12.75">
      <c r="A22" s="4"/>
      <c r="B22" s="131"/>
      <c r="C22" s="131"/>
      <c r="D22" s="131"/>
      <c r="E22" s="131"/>
      <c r="F22" s="131"/>
      <c r="G22" s="131"/>
    </row>
    <row r="23" spans="1:7" ht="12.75">
      <c r="A23" s="4"/>
      <c r="B23" s="131"/>
      <c r="C23" s="131"/>
      <c r="D23" s="131"/>
      <c r="E23" s="131"/>
      <c r="F23" s="131"/>
      <c r="G23" s="131"/>
    </row>
    <row r="24" spans="1:7" ht="12.75">
      <c r="A24" s="1"/>
      <c r="B24" s="97"/>
      <c r="C24" s="97"/>
      <c r="D24" s="97"/>
      <c r="E24" s="97"/>
      <c r="F24" s="97"/>
      <c r="G24" s="97"/>
    </row>
    <row r="25" spans="1:7" ht="12.75">
      <c r="A25" s="1"/>
      <c r="B25" s="97"/>
      <c r="C25" s="97"/>
      <c r="D25" s="97"/>
      <c r="E25" s="97"/>
      <c r="F25" s="97"/>
      <c r="G25" s="97"/>
    </row>
    <row r="26" spans="1:7" ht="12.75">
      <c r="A26" s="1"/>
      <c r="B26" s="97"/>
      <c r="C26" s="97"/>
      <c r="D26" s="97"/>
      <c r="E26" s="97"/>
      <c r="F26" s="97"/>
      <c r="G26" s="97"/>
    </row>
    <row r="27" spans="1:7" ht="12.75">
      <c r="A27" s="1"/>
      <c r="B27" s="97"/>
      <c r="C27" s="97"/>
      <c r="D27" s="97"/>
      <c r="E27" s="97"/>
      <c r="F27" s="97"/>
      <c r="G27" s="97"/>
    </row>
    <row r="28" spans="1:7" ht="12.75">
      <c r="A28" s="1"/>
      <c r="B28" s="97"/>
      <c r="C28" s="97"/>
      <c r="D28" s="97"/>
      <c r="E28" s="97"/>
      <c r="F28" s="97"/>
      <c r="G28" s="97"/>
    </row>
    <row r="29" spans="1:7" ht="12.75">
      <c r="A29" s="1"/>
      <c r="B29" s="97"/>
      <c r="C29" s="97"/>
      <c r="D29" s="97"/>
      <c r="E29" s="97"/>
      <c r="F29" s="97"/>
      <c r="G29" s="97"/>
    </row>
    <row r="30" spans="1:7" ht="12.75">
      <c r="A30" s="1"/>
      <c r="B30" s="97"/>
      <c r="C30" s="97"/>
      <c r="D30" s="97"/>
      <c r="E30" s="97"/>
      <c r="F30" s="97"/>
      <c r="G30" s="97"/>
    </row>
    <row r="31" spans="1:7" ht="12.75">
      <c r="A31" s="1"/>
      <c r="B31" s="97"/>
      <c r="C31" s="97"/>
      <c r="D31" s="97"/>
      <c r="E31" s="97"/>
      <c r="F31" s="97"/>
      <c r="G31" s="97"/>
    </row>
    <row r="32" spans="1:7" ht="12.75">
      <c r="A32" s="1"/>
      <c r="B32" s="97"/>
      <c r="C32" s="97"/>
      <c r="D32" s="97"/>
      <c r="E32" s="97"/>
      <c r="F32" s="97"/>
      <c r="G32" s="97"/>
    </row>
    <row r="33" spans="1:7" ht="12.75">
      <c r="A33" s="1"/>
      <c r="B33" s="97"/>
      <c r="C33" s="97"/>
      <c r="D33" s="97"/>
      <c r="E33" s="97"/>
      <c r="F33" s="97"/>
      <c r="G33" s="97"/>
    </row>
    <row r="34" spans="1:7" ht="12.75">
      <c r="A34" s="1"/>
      <c r="B34" s="97"/>
      <c r="C34" s="97"/>
      <c r="D34" s="97"/>
      <c r="E34" s="97"/>
      <c r="F34" s="97"/>
      <c r="G34" s="97"/>
    </row>
    <row r="35" spans="1:7" ht="12.75">
      <c r="A35" s="1"/>
      <c r="B35" s="97"/>
      <c r="C35" s="97"/>
      <c r="D35" s="97"/>
      <c r="E35" s="97"/>
      <c r="F35" s="97"/>
      <c r="G35" s="97"/>
    </row>
    <row r="36" spans="1:7" ht="12.75">
      <c r="A36" s="1"/>
      <c r="B36" s="97"/>
      <c r="C36" s="97"/>
      <c r="D36" s="97"/>
      <c r="E36" s="97"/>
      <c r="F36" s="97"/>
      <c r="G36" s="97"/>
    </row>
    <row r="37" spans="1:7" ht="12.75">
      <c r="A37" s="1"/>
      <c r="B37" s="97"/>
      <c r="C37" s="97"/>
      <c r="D37" s="97"/>
      <c r="E37" s="97"/>
      <c r="F37" s="97"/>
      <c r="G37" s="97"/>
    </row>
    <row r="38" spans="1:7" ht="12.75">
      <c r="A38" s="1"/>
      <c r="B38" s="97"/>
      <c r="C38" s="97"/>
      <c r="D38" s="97"/>
      <c r="E38" s="97"/>
      <c r="F38" s="97"/>
      <c r="G38" s="97"/>
    </row>
    <row r="39" spans="1:7" ht="12.75">
      <c r="A39" s="1"/>
      <c r="B39" s="97"/>
      <c r="C39" s="97"/>
      <c r="D39" s="97"/>
      <c r="E39" s="97"/>
      <c r="F39" s="97"/>
      <c r="G39" s="97"/>
    </row>
    <row r="40" spans="1:7" ht="12.75">
      <c r="A40" s="1"/>
      <c r="B40" s="97"/>
      <c r="C40" s="97"/>
      <c r="D40" s="97"/>
      <c r="E40" s="97"/>
      <c r="F40" s="97"/>
      <c r="G40" s="97"/>
    </row>
    <row r="41" spans="2:7" ht="12.75">
      <c r="B41" s="129"/>
      <c r="C41" s="129"/>
      <c r="D41" s="129"/>
      <c r="E41" s="129"/>
      <c r="F41" s="129"/>
      <c r="G41" s="129"/>
    </row>
    <row r="42" spans="2:7" ht="12.75">
      <c r="B42" s="129"/>
      <c r="C42" s="129"/>
      <c r="D42" s="129"/>
      <c r="E42" s="129"/>
      <c r="F42" s="129"/>
      <c r="G42" s="129"/>
    </row>
    <row r="43" spans="2:7" ht="12.75">
      <c r="B43" s="129"/>
      <c r="C43" s="129"/>
      <c r="D43" s="129"/>
      <c r="E43" s="129"/>
      <c r="F43" s="129"/>
      <c r="G43" s="129"/>
    </row>
    <row r="44" spans="2:7" ht="12.75">
      <c r="B44" s="129"/>
      <c r="C44" s="129"/>
      <c r="D44" s="129"/>
      <c r="E44" s="129"/>
      <c r="F44" s="129"/>
      <c r="G44" s="129"/>
    </row>
    <row r="45" spans="2:7" ht="12.75">
      <c r="B45" s="129"/>
      <c r="C45" s="129"/>
      <c r="D45" s="129"/>
      <c r="E45" s="129"/>
      <c r="F45" s="129"/>
      <c r="G45" s="129"/>
    </row>
    <row r="46" spans="2:7" ht="12.75">
      <c r="B46" s="129"/>
      <c r="C46" s="129"/>
      <c r="D46" s="129"/>
      <c r="E46" s="129"/>
      <c r="F46" s="129"/>
      <c r="G46" s="129"/>
    </row>
    <row r="47" spans="2:7" ht="12.75">
      <c r="B47" s="129"/>
      <c r="C47" s="129"/>
      <c r="D47" s="129"/>
      <c r="E47" s="129"/>
      <c r="F47" s="129"/>
      <c r="G47" s="129"/>
    </row>
    <row r="48" spans="2:7" ht="12.75">
      <c r="B48" s="129"/>
      <c r="C48" s="129"/>
      <c r="D48" s="129"/>
      <c r="E48" s="129"/>
      <c r="F48" s="129"/>
      <c r="G48" s="129"/>
    </row>
    <row r="49" spans="2:7" ht="12.75">
      <c r="B49" s="129"/>
      <c r="C49" s="129"/>
      <c r="D49" s="129"/>
      <c r="E49" s="129"/>
      <c r="F49" s="129"/>
      <c r="G49" s="129"/>
    </row>
    <row r="50" spans="2:7" ht="12.75">
      <c r="B50" s="129"/>
      <c r="C50" s="129"/>
      <c r="D50" s="129"/>
      <c r="E50" s="129"/>
      <c r="F50" s="129"/>
      <c r="G50" s="129"/>
    </row>
    <row r="51" spans="2:7" ht="12.75">
      <c r="B51" s="129"/>
      <c r="C51" s="129"/>
      <c r="D51" s="129"/>
      <c r="E51" s="129"/>
      <c r="F51" s="129"/>
      <c r="G51" s="129"/>
    </row>
    <row r="52" spans="2:7" ht="12.75">
      <c r="B52" s="129"/>
      <c r="C52" s="129"/>
      <c r="D52" s="129"/>
      <c r="E52" s="129"/>
      <c r="F52" s="129"/>
      <c r="G52" s="129"/>
    </row>
    <row r="53" spans="2:7" ht="12.75">
      <c r="B53" s="129"/>
      <c r="C53" s="129"/>
      <c r="D53" s="129"/>
      <c r="E53" s="129"/>
      <c r="F53" s="129"/>
      <c r="G53" s="129"/>
    </row>
    <row r="54" spans="2:7" ht="12.75">
      <c r="B54" s="129"/>
      <c r="C54" s="129"/>
      <c r="D54" s="129"/>
      <c r="E54" s="129"/>
      <c r="F54" s="129"/>
      <c r="G54" s="129"/>
    </row>
    <row r="55" spans="2:7" ht="12.75">
      <c r="B55" s="129"/>
      <c r="C55" s="129"/>
      <c r="D55" s="129"/>
      <c r="E55" s="129"/>
      <c r="F55" s="129"/>
      <c r="G55" s="129"/>
    </row>
    <row r="56" spans="2:7" ht="12.75">
      <c r="B56" s="129"/>
      <c r="C56" s="129"/>
      <c r="D56" s="129"/>
      <c r="E56" s="129"/>
      <c r="F56" s="129"/>
      <c r="G56" s="129"/>
    </row>
    <row r="57" spans="2:7" ht="12.75">
      <c r="B57" s="129"/>
      <c r="C57" s="129"/>
      <c r="D57" s="129"/>
      <c r="E57" s="129"/>
      <c r="F57" s="129"/>
      <c r="G57" s="129"/>
    </row>
    <row r="58" spans="2:7" ht="12.75">
      <c r="B58" s="129"/>
      <c r="C58" s="129"/>
      <c r="D58" s="129"/>
      <c r="E58" s="129"/>
      <c r="F58" s="129"/>
      <c r="G58" s="129"/>
    </row>
    <row r="59" spans="2:7" ht="12.75">
      <c r="B59" s="129"/>
      <c r="C59" s="129"/>
      <c r="D59" s="129"/>
      <c r="E59" s="129"/>
      <c r="F59" s="129"/>
      <c r="G59" s="129"/>
    </row>
    <row r="60" spans="2:7" ht="12.75">
      <c r="B60" s="129"/>
      <c r="C60" s="129"/>
      <c r="D60" s="129"/>
      <c r="E60" s="129"/>
      <c r="F60" s="129"/>
      <c r="G60" s="129"/>
    </row>
    <row r="61" spans="2:7" ht="12.75">
      <c r="B61" s="129"/>
      <c r="C61" s="129"/>
      <c r="D61" s="129"/>
      <c r="E61" s="129"/>
      <c r="F61" s="129"/>
      <c r="G61" s="129"/>
    </row>
    <row r="62" spans="2:7" ht="12.75">
      <c r="B62" s="129"/>
      <c r="C62" s="129"/>
      <c r="D62" s="129"/>
      <c r="E62" s="129"/>
      <c r="F62" s="129"/>
      <c r="G62" s="129"/>
    </row>
    <row r="63" spans="2:7" ht="12.75">
      <c r="B63" s="129"/>
      <c r="C63" s="129"/>
      <c r="D63" s="129"/>
      <c r="E63" s="129"/>
      <c r="F63" s="129"/>
      <c r="G63" s="129"/>
    </row>
    <row r="64" spans="2:7" ht="12.75">
      <c r="B64" s="129"/>
      <c r="C64" s="129"/>
      <c r="D64" s="129"/>
      <c r="E64" s="129"/>
      <c r="F64" s="129"/>
      <c r="G64" s="129"/>
    </row>
    <row r="65" spans="2:7" ht="12.75">
      <c r="B65" s="129"/>
      <c r="C65" s="129"/>
      <c r="D65" s="129"/>
      <c r="E65" s="129"/>
      <c r="F65" s="129"/>
      <c r="G65" s="129"/>
    </row>
    <row r="66" spans="2:7" ht="12.75">
      <c r="B66" s="129"/>
      <c r="C66" s="129"/>
      <c r="D66" s="129"/>
      <c r="E66" s="129"/>
      <c r="F66" s="129"/>
      <c r="G66" s="129"/>
    </row>
    <row r="67" spans="2:7" ht="12.75">
      <c r="B67" s="129"/>
      <c r="C67" s="129"/>
      <c r="D67" s="129"/>
      <c r="E67" s="129"/>
      <c r="F67" s="129"/>
      <c r="G67" s="129"/>
    </row>
    <row r="68" spans="2:7" ht="12.75">
      <c r="B68" s="129"/>
      <c r="C68" s="129"/>
      <c r="D68" s="129"/>
      <c r="E68" s="129"/>
      <c r="F68" s="129"/>
      <c r="G68" s="129"/>
    </row>
    <row r="69" spans="2:7" ht="12.75">
      <c r="B69" s="129"/>
      <c r="C69" s="129"/>
      <c r="D69" s="129"/>
      <c r="E69" s="129"/>
      <c r="F69" s="129"/>
      <c r="G69" s="129"/>
    </row>
    <row r="70" spans="2:7" ht="12.75">
      <c r="B70" s="129"/>
      <c r="C70" s="129"/>
      <c r="D70" s="129"/>
      <c r="E70" s="129"/>
      <c r="F70" s="129"/>
      <c r="G70" s="129"/>
    </row>
    <row r="71" spans="2:7" ht="12.75">
      <c r="B71" s="129"/>
      <c r="C71" s="129"/>
      <c r="D71" s="129"/>
      <c r="E71" s="129"/>
      <c r="F71" s="129"/>
      <c r="G71" s="129"/>
    </row>
    <row r="72" spans="2:7" ht="12.75">
      <c r="B72" s="129"/>
      <c r="C72" s="129"/>
      <c r="D72" s="129"/>
      <c r="E72" s="129"/>
      <c r="F72" s="129"/>
      <c r="G72" s="129"/>
    </row>
    <row r="73" spans="2:7" ht="12.75">
      <c r="B73" s="129"/>
      <c r="C73" s="129"/>
      <c r="D73" s="129"/>
      <c r="E73" s="129"/>
      <c r="F73" s="129"/>
      <c r="G73" s="129"/>
    </row>
    <row r="74" spans="2:7" ht="12.75">
      <c r="B74" s="129"/>
      <c r="C74" s="129"/>
      <c r="D74" s="129"/>
      <c r="E74" s="129"/>
      <c r="F74" s="129"/>
      <c r="G74" s="129"/>
    </row>
    <row r="75" spans="2:7" ht="12.75">
      <c r="B75" s="129"/>
      <c r="C75" s="129"/>
      <c r="D75" s="129"/>
      <c r="E75" s="129"/>
      <c r="F75" s="129"/>
      <c r="G75" s="129"/>
    </row>
    <row r="76" spans="2:7" ht="12.75">
      <c r="B76" s="129"/>
      <c r="C76" s="129"/>
      <c r="D76" s="129"/>
      <c r="E76" s="129"/>
      <c r="F76" s="129"/>
      <c r="G76" s="129"/>
    </row>
    <row r="77" spans="2:7" ht="12.75">
      <c r="B77" s="129"/>
      <c r="C77" s="129"/>
      <c r="D77" s="129"/>
      <c r="E77" s="129"/>
      <c r="F77" s="129"/>
      <c r="G77" s="129"/>
    </row>
    <row r="78" spans="2:7" ht="12.75">
      <c r="B78" s="129"/>
      <c r="C78" s="129"/>
      <c r="D78" s="129"/>
      <c r="E78" s="129"/>
      <c r="F78" s="129"/>
      <c r="G78" s="129"/>
    </row>
    <row r="79" spans="2:7" ht="12.75">
      <c r="B79" s="129"/>
      <c r="C79" s="129"/>
      <c r="D79" s="129"/>
      <c r="E79" s="129"/>
      <c r="F79" s="129"/>
      <c r="G79" s="129"/>
    </row>
    <row r="80" spans="2:7" ht="12.75">
      <c r="B80" s="129"/>
      <c r="C80" s="129"/>
      <c r="D80" s="129"/>
      <c r="E80" s="129"/>
      <c r="F80" s="129"/>
      <c r="G80" s="129"/>
    </row>
    <row r="81" spans="2:7" ht="12.75">
      <c r="B81" s="129"/>
      <c r="C81" s="129"/>
      <c r="D81" s="129"/>
      <c r="E81" s="129"/>
      <c r="F81" s="129"/>
      <c r="G81" s="129"/>
    </row>
    <row r="82" spans="2:7" ht="12.75">
      <c r="B82" s="129"/>
      <c r="C82" s="129"/>
      <c r="D82" s="129"/>
      <c r="E82" s="129"/>
      <c r="F82" s="129"/>
      <c r="G82" s="129"/>
    </row>
    <row r="83" spans="2:7" ht="12.75">
      <c r="B83" s="129"/>
      <c r="C83" s="129"/>
      <c r="D83" s="129"/>
      <c r="E83" s="129"/>
      <c r="F83" s="129"/>
      <c r="G83" s="129"/>
    </row>
    <row r="84" spans="2:7" ht="12.75">
      <c r="B84" s="129"/>
      <c r="C84" s="129"/>
      <c r="D84" s="129"/>
      <c r="E84" s="129"/>
      <c r="F84" s="129"/>
      <c r="G84" s="129"/>
    </row>
    <row r="85" spans="2:7" ht="12.75">
      <c r="B85" s="129"/>
      <c r="C85" s="129"/>
      <c r="D85" s="129"/>
      <c r="E85" s="129"/>
      <c r="F85" s="129"/>
      <c r="G85" s="129"/>
    </row>
    <row r="86" spans="2:7" ht="12.75">
      <c r="B86" s="129"/>
      <c r="C86" s="129"/>
      <c r="D86" s="129"/>
      <c r="E86" s="129"/>
      <c r="F86" s="129"/>
      <c r="G86" s="129"/>
    </row>
    <row r="87" spans="2:7" ht="12.75">
      <c r="B87" s="129"/>
      <c r="C87" s="129"/>
      <c r="D87" s="129"/>
      <c r="E87" s="129"/>
      <c r="F87" s="129"/>
      <c r="G87" s="129"/>
    </row>
    <row r="88" spans="2:7" ht="12.75">
      <c r="B88" s="129"/>
      <c r="C88" s="129"/>
      <c r="D88" s="129"/>
      <c r="E88" s="129"/>
      <c r="F88" s="129"/>
      <c r="G88" s="129"/>
    </row>
    <row r="89" spans="2:7" ht="12.75">
      <c r="B89" s="129"/>
      <c r="C89" s="129"/>
      <c r="D89" s="129"/>
      <c r="E89" s="129"/>
      <c r="F89" s="129"/>
      <c r="G89" s="129"/>
    </row>
    <row r="90" spans="2:7" ht="12.75">
      <c r="B90" s="129"/>
      <c r="C90" s="129"/>
      <c r="D90" s="129"/>
      <c r="E90" s="129"/>
      <c r="F90" s="129"/>
      <c r="G90" s="129"/>
    </row>
    <row r="91" spans="2:7" ht="12.75">
      <c r="B91" s="129"/>
      <c r="C91" s="129"/>
      <c r="D91" s="129"/>
      <c r="E91" s="129"/>
      <c r="F91" s="129"/>
      <c r="G91" s="129"/>
    </row>
    <row r="92" spans="2:7" ht="12.75">
      <c r="B92" s="129"/>
      <c r="C92" s="129"/>
      <c r="D92" s="129"/>
      <c r="E92" s="129"/>
      <c r="F92" s="129"/>
      <c r="G92" s="129"/>
    </row>
    <row r="93" spans="2:7" ht="12.75">
      <c r="B93" s="129"/>
      <c r="C93" s="129"/>
      <c r="D93" s="129"/>
      <c r="E93" s="129"/>
      <c r="F93" s="129"/>
      <c r="G93" s="129"/>
    </row>
  </sheetData>
  <printOptions horizontalCentered="1"/>
  <pageMargins left="0.75" right="0.75" top="1" bottom="1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workbookViewId="0" topLeftCell="A19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0"/>
      <c r="C1" s="10"/>
      <c r="D1" s="10"/>
      <c r="E1" s="10"/>
      <c r="F1" s="11" t="s">
        <v>13</v>
      </c>
      <c r="G1" s="10"/>
      <c r="H1" s="10"/>
      <c r="I1" s="10"/>
      <c r="J1" s="10"/>
      <c r="W1">
        <v>30.126</v>
      </c>
    </row>
    <row r="2" spans="1:10" ht="18" customHeight="1" thickTop="1">
      <c r="A2" s="17"/>
      <c r="B2" s="25" t="s">
        <v>1</v>
      </c>
      <c r="C2" s="26"/>
      <c r="D2" s="26"/>
      <c r="E2" s="26"/>
      <c r="F2" s="26"/>
      <c r="G2" s="29" t="s">
        <v>14</v>
      </c>
      <c r="H2" s="13"/>
      <c r="I2" s="13"/>
      <c r="J2" s="21"/>
    </row>
    <row r="3" spans="1:10" ht="18" customHeight="1">
      <c r="A3" s="17"/>
      <c r="B3" s="27" t="s">
        <v>16</v>
      </c>
      <c r="C3" s="28"/>
      <c r="D3" s="28"/>
      <c r="E3" s="28"/>
      <c r="F3" s="28"/>
      <c r="G3" s="30" t="s">
        <v>15</v>
      </c>
      <c r="H3" s="15"/>
      <c r="I3" s="15"/>
      <c r="J3" s="22"/>
    </row>
    <row r="4" spans="1:10" ht="18" customHeight="1">
      <c r="A4" s="17"/>
      <c r="B4" s="18"/>
      <c r="C4" s="15"/>
      <c r="D4" s="15"/>
      <c r="E4" s="15"/>
      <c r="F4" s="15"/>
      <c r="G4" s="15"/>
      <c r="H4" s="15"/>
      <c r="I4" s="15"/>
      <c r="J4" s="22"/>
    </row>
    <row r="5" spans="1:10" ht="18" customHeight="1" thickBot="1">
      <c r="A5" s="17"/>
      <c r="B5" s="31" t="s">
        <v>17</v>
      </c>
      <c r="C5" s="15"/>
      <c r="D5" s="15"/>
      <c r="E5" s="15"/>
      <c r="F5" s="30" t="s">
        <v>18</v>
      </c>
      <c r="G5" s="15"/>
      <c r="H5" s="15"/>
      <c r="I5" s="30" t="s">
        <v>19</v>
      </c>
      <c r="J5" s="32" t="s">
        <v>20</v>
      </c>
    </row>
    <row r="6" spans="1:10" ht="18" customHeight="1" thickTop="1">
      <c r="A6" s="17"/>
      <c r="B6" s="36" t="s">
        <v>21</v>
      </c>
      <c r="C6" s="34"/>
      <c r="D6" s="34"/>
      <c r="E6" s="34"/>
      <c r="F6" s="34"/>
      <c r="G6" s="37" t="s">
        <v>22</v>
      </c>
      <c r="H6" s="34"/>
      <c r="I6" s="34"/>
      <c r="J6" s="35"/>
    </row>
    <row r="7" spans="1:10" ht="18" customHeight="1">
      <c r="A7" s="17"/>
      <c r="B7" s="18"/>
      <c r="C7" s="15"/>
      <c r="D7" s="15"/>
      <c r="E7" s="15"/>
      <c r="F7" s="15"/>
      <c r="G7" s="30" t="s">
        <v>23</v>
      </c>
      <c r="H7" s="15"/>
      <c r="I7" s="15"/>
      <c r="J7" s="22"/>
    </row>
    <row r="8" spans="1:10" ht="18" customHeight="1">
      <c r="A8" s="17"/>
      <c r="B8" s="31" t="s">
        <v>24</v>
      </c>
      <c r="C8" s="15"/>
      <c r="D8" s="15"/>
      <c r="E8" s="15"/>
      <c r="F8" s="15"/>
      <c r="G8" s="30" t="s">
        <v>22</v>
      </c>
      <c r="H8" s="15"/>
      <c r="I8" s="15"/>
      <c r="J8" s="22"/>
    </row>
    <row r="9" spans="1:10" ht="18" customHeight="1">
      <c r="A9" s="17"/>
      <c r="B9" s="18"/>
      <c r="C9" s="15"/>
      <c r="D9" s="15"/>
      <c r="E9" s="15"/>
      <c r="F9" s="15"/>
      <c r="G9" s="30" t="s">
        <v>23</v>
      </c>
      <c r="H9" s="15"/>
      <c r="I9" s="15"/>
      <c r="J9" s="22"/>
    </row>
    <row r="10" spans="1:10" ht="18" customHeight="1">
      <c r="A10" s="17"/>
      <c r="B10" s="31" t="s">
        <v>25</v>
      </c>
      <c r="C10" s="15"/>
      <c r="D10" s="15"/>
      <c r="E10" s="15"/>
      <c r="F10" s="15"/>
      <c r="G10" s="30" t="s">
        <v>22</v>
      </c>
      <c r="H10" s="15"/>
      <c r="I10" s="15"/>
      <c r="J10" s="22"/>
    </row>
    <row r="11" spans="1:10" ht="18" customHeight="1" thickBot="1">
      <c r="A11" s="17"/>
      <c r="B11" s="18"/>
      <c r="C11" s="15"/>
      <c r="D11" s="15"/>
      <c r="E11" s="15"/>
      <c r="F11" s="15"/>
      <c r="G11" s="30" t="s">
        <v>23</v>
      </c>
      <c r="H11" s="15"/>
      <c r="I11" s="15"/>
      <c r="J11" s="22"/>
    </row>
    <row r="12" spans="1:10" ht="18" customHeight="1" thickTop="1">
      <c r="A12" s="17"/>
      <c r="B12" s="33"/>
      <c r="C12" s="34"/>
      <c r="D12" s="34"/>
      <c r="E12" s="34"/>
      <c r="F12" s="34"/>
      <c r="G12" s="34"/>
      <c r="H12" s="34"/>
      <c r="I12" s="34"/>
      <c r="J12" s="35"/>
    </row>
    <row r="13" spans="1:10" ht="18" customHeight="1">
      <c r="A13" s="17"/>
      <c r="B13" s="18"/>
      <c r="C13" s="15"/>
      <c r="D13" s="15"/>
      <c r="E13" s="15"/>
      <c r="F13" s="15"/>
      <c r="G13" s="15"/>
      <c r="H13" s="15"/>
      <c r="I13" s="15"/>
      <c r="J13" s="22"/>
    </row>
    <row r="14" spans="1:10" ht="18" customHeight="1" thickBot="1">
      <c r="A14" s="17"/>
      <c r="B14" s="18"/>
      <c r="C14" s="15"/>
      <c r="D14" s="15"/>
      <c r="E14" s="15"/>
      <c r="F14" s="15"/>
      <c r="G14" s="15"/>
      <c r="H14" s="15"/>
      <c r="I14" s="15"/>
      <c r="J14" s="22"/>
    </row>
    <row r="15" spans="1:10" ht="18" customHeight="1" thickTop="1">
      <c r="A15" s="17"/>
      <c r="B15" s="58" t="s">
        <v>26</v>
      </c>
      <c r="C15" s="59" t="s">
        <v>6</v>
      </c>
      <c r="D15" s="59" t="s">
        <v>52</v>
      </c>
      <c r="E15" s="59" t="s">
        <v>53</v>
      </c>
      <c r="F15" s="60" t="s">
        <v>54</v>
      </c>
      <c r="G15" s="41" t="s">
        <v>31</v>
      </c>
      <c r="H15" s="43" t="s">
        <v>32</v>
      </c>
      <c r="I15" s="34"/>
      <c r="J15" s="35"/>
    </row>
    <row r="16" spans="1:10" ht="18" customHeight="1">
      <c r="A16" s="17"/>
      <c r="B16" s="61">
        <v>1</v>
      </c>
      <c r="C16" s="62" t="s">
        <v>27</v>
      </c>
      <c r="D16" s="63">
        <f>'Rekap 10099'!B13</f>
        <v>0</v>
      </c>
      <c r="E16" s="63">
        <f>'Rekap 10099'!C13</f>
        <v>0</v>
      </c>
      <c r="F16" s="64">
        <f>'Rekap 10099'!D13</f>
        <v>0</v>
      </c>
      <c r="G16" s="42">
        <v>6</v>
      </c>
      <c r="H16" s="44" t="s">
        <v>33</v>
      </c>
      <c r="I16" s="83"/>
      <c r="J16" s="82">
        <v>0</v>
      </c>
    </row>
    <row r="17" spans="1:10" ht="18" customHeight="1">
      <c r="A17" s="17"/>
      <c r="B17" s="42">
        <v>2</v>
      </c>
      <c r="C17" s="46" t="s">
        <v>28</v>
      </c>
      <c r="D17" s="49">
        <f>'Rekap 10099'!B18</f>
        <v>0</v>
      </c>
      <c r="E17" s="49">
        <f>'Rekap 10099'!C18</f>
        <v>0</v>
      </c>
      <c r="F17" s="51">
        <f>'Rekap 10099'!D18</f>
        <v>0</v>
      </c>
      <c r="G17" s="42">
        <v>7</v>
      </c>
      <c r="H17" s="44" t="s">
        <v>34</v>
      </c>
      <c r="I17" s="83"/>
      <c r="J17" s="82">
        <f>'SO 10099'!Z36</f>
        <v>0</v>
      </c>
    </row>
    <row r="18" spans="1:10" ht="18" customHeight="1">
      <c r="A18" s="17"/>
      <c r="B18" s="42">
        <v>3</v>
      </c>
      <c r="C18" s="46" t="s">
        <v>29</v>
      </c>
      <c r="D18" s="49"/>
      <c r="E18" s="49"/>
      <c r="F18" s="51"/>
      <c r="G18" s="42">
        <v>8</v>
      </c>
      <c r="H18" s="44" t="s">
        <v>35</v>
      </c>
      <c r="I18" s="83"/>
      <c r="J18" s="82">
        <v>0</v>
      </c>
    </row>
    <row r="19" spans="1:10" ht="18" customHeight="1">
      <c r="A19" s="17"/>
      <c r="B19" s="42">
        <v>4</v>
      </c>
      <c r="C19" s="47"/>
      <c r="D19" s="49"/>
      <c r="E19" s="49"/>
      <c r="F19" s="51"/>
      <c r="G19" s="42">
        <v>9</v>
      </c>
      <c r="H19" s="38"/>
      <c r="I19" s="83"/>
      <c r="J19" s="78"/>
    </row>
    <row r="20" spans="1:10" ht="18" customHeight="1" thickBot="1">
      <c r="A20" s="17"/>
      <c r="B20" s="42">
        <v>5</v>
      </c>
      <c r="C20" s="48" t="s">
        <v>30</v>
      </c>
      <c r="D20" s="50"/>
      <c r="E20" s="67"/>
      <c r="F20" s="66">
        <f>SUM(F16:F19)</f>
        <v>0</v>
      </c>
      <c r="G20" s="42">
        <v>10</v>
      </c>
      <c r="H20" s="44" t="s">
        <v>30</v>
      </c>
      <c r="I20" s="81"/>
      <c r="J20" s="65">
        <f>SUM(J16:J19)</f>
        <v>0</v>
      </c>
    </row>
    <row r="21" spans="1:10" ht="18" customHeight="1" thickTop="1">
      <c r="A21" s="17"/>
      <c r="B21" s="45" t="s">
        <v>42</v>
      </c>
      <c r="C21" s="43" t="s">
        <v>7</v>
      </c>
      <c r="D21" s="39"/>
      <c r="E21" s="39"/>
      <c r="F21" s="52"/>
      <c r="G21" s="45" t="s">
        <v>48</v>
      </c>
      <c r="H21" s="43" t="s">
        <v>7</v>
      </c>
      <c r="I21" s="34"/>
      <c r="J21" s="40"/>
    </row>
    <row r="22" spans="1:26" ht="18" customHeight="1">
      <c r="A22" s="17"/>
      <c r="B22" s="42">
        <v>11</v>
      </c>
      <c r="C22" s="44" t="s">
        <v>43</v>
      </c>
      <c r="D22" s="16"/>
      <c r="E22" s="56" t="s">
        <v>46</v>
      </c>
      <c r="F22" s="51">
        <f>((F16*U22*0)+(F17*V22*0)+(F18*W22*0))/100</f>
        <v>0</v>
      </c>
      <c r="G22" s="42">
        <v>16</v>
      </c>
      <c r="H22" s="44" t="s">
        <v>49</v>
      </c>
      <c r="I22" s="84" t="s">
        <v>46</v>
      </c>
      <c r="J22" s="82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7"/>
      <c r="B23" s="42">
        <v>12</v>
      </c>
      <c r="C23" s="44" t="s">
        <v>44</v>
      </c>
      <c r="D23" s="16"/>
      <c r="E23" s="56" t="s">
        <v>47</v>
      </c>
      <c r="F23" s="51">
        <f>((F16*U23*0)+(F17*V23*0)+(F18*W23*0))/100</f>
        <v>0</v>
      </c>
      <c r="G23" s="42">
        <v>17</v>
      </c>
      <c r="H23" s="44" t="s">
        <v>50</v>
      </c>
      <c r="I23" s="84" t="s">
        <v>46</v>
      </c>
      <c r="J23" s="8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7"/>
      <c r="B24" s="42">
        <v>13</v>
      </c>
      <c r="C24" s="44" t="s">
        <v>45</v>
      </c>
      <c r="D24" s="16"/>
      <c r="E24" s="56" t="s">
        <v>46</v>
      </c>
      <c r="F24" s="51">
        <f>((F16*U24*0)+(F17*V24*0)+(F18*W24*0))/100</f>
        <v>0</v>
      </c>
      <c r="G24" s="42">
        <v>18</v>
      </c>
      <c r="H24" s="44" t="s">
        <v>51</v>
      </c>
      <c r="I24" s="84" t="s">
        <v>47</v>
      </c>
      <c r="J24" s="8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7"/>
      <c r="B25" s="42">
        <v>14</v>
      </c>
      <c r="C25" s="38"/>
      <c r="D25" s="16"/>
      <c r="E25" s="57"/>
      <c r="F25" s="55"/>
      <c r="G25" s="42">
        <v>19</v>
      </c>
      <c r="H25" s="38"/>
      <c r="I25" s="83"/>
      <c r="J25" s="78"/>
    </row>
    <row r="26" spans="1:10" ht="18" customHeight="1" thickBot="1">
      <c r="A26" s="17"/>
      <c r="B26" s="42">
        <v>15</v>
      </c>
      <c r="C26" s="44"/>
      <c r="D26" s="16"/>
      <c r="E26" s="57"/>
      <c r="F26" s="65"/>
      <c r="G26" s="42">
        <v>20</v>
      </c>
      <c r="H26" s="44" t="s">
        <v>30</v>
      </c>
      <c r="I26" s="81"/>
      <c r="J26" s="65">
        <f>SUM(J22:J25)+SUM(F22:F25)</f>
        <v>0</v>
      </c>
    </row>
    <row r="27" spans="1:10" ht="18" customHeight="1" thickTop="1">
      <c r="A27" s="17"/>
      <c r="B27" s="68"/>
      <c r="C27" s="94" t="s">
        <v>57</v>
      </c>
      <c r="D27" s="89"/>
      <c r="E27" s="86"/>
      <c r="F27" s="69"/>
      <c r="G27" s="58" t="s">
        <v>36</v>
      </c>
      <c r="H27" s="71" t="s">
        <v>37</v>
      </c>
      <c r="I27" s="13"/>
      <c r="J27" s="70"/>
    </row>
    <row r="28" spans="1:10" ht="18" customHeight="1">
      <c r="A28" s="17"/>
      <c r="B28" s="20"/>
      <c r="C28" s="3"/>
      <c r="D28" s="90"/>
      <c r="E28" s="87"/>
      <c r="F28" s="17"/>
      <c r="G28" s="61">
        <v>21</v>
      </c>
      <c r="H28" s="72" t="s">
        <v>38</v>
      </c>
      <c r="I28" s="79"/>
      <c r="J28" s="76">
        <f>F20+J20+F26+J26</f>
        <v>0</v>
      </c>
    </row>
    <row r="29" spans="1:10" ht="18" customHeight="1">
      <c r="A29" s="17"/>
      <c r="B29" s="53"/>
      <c r="C29" s="10"/>
      <c r="D29" s="92"/>
      <c r="E29" s="87"/>
      <c r="F29" s="17"/>
      <c r="G29" s="42">
        <v>22</v>
      </c>
      <c r="H29" s="44" t="s">
        <v>39</v>
      </c>
      <c r="I29" s="56">
        <f>J28-SUM('SO 10099'!K9:'SO 10099'!K36)</f>
        <v>0</v>
      </c>
      <c r="J29" s="77">
        <f>ROUND(((ROUND(I29,2)*20)/100),2)</f>
        <v>0</v>
      </c>
    </row>
    <row r="30" spans="1:10" ht="18" customHeight="1">
      <c r="A30" s="17"/>
      <c r="B30" s="18"/>
      <c r="C30" s="15"/>
      <c r="D30" s="83"/>
      <c r="E30" s="87"/>
      <c r="F30" s="17"/>
      <c r="G30" s="42">
        <v>23</v>
      </c>
      <c r="H30" s="44" t="s">
        <v>40</v>
      </c>
      <c r="I30" s="56">
        <f>SUM('SO 10099'!K9:'SO 10099'!K36)</f>
        <v>0</v>
      </c>
      <c r="J30" s="77">
        <f>ROUND(((ROUND(I30,2)*0)/100),2)</f>
        <v>0</v>
      </c>
    </row>
    <row r="31" spans="1:10" ht="18" customHeight="1">
      <c r="A31" s="17"/>
      <c r="B31" s="19"/>
      <c r="C31" s="14"/>
      <c r="D31" s="93"/>
      <c r="E31" s="87"/>
      <c r="F31" s="17"/>
      <c r="G31" s="61">
        <v>24</v>
      </c>
      <c r="H31" s="72" t="s">
        <v>30</v>
      </c>
      <c r="I31" s="80"/>
      <c r="J31" s="85">
        <f>SUM(J28:J30)</f>
        <v>0</v>
      </c>
    </row>
    <row r="32" spans="1:10" ht="18" customHeight="1" thickBot="1">
      <c r="A32" s="17"/>
      <c r="B32" s="53"/>
      <c r="C32" s="10"/>
      <c r="D32" s="91"/>
      <c r="E32" s="88"/>
      <c r="F32" s="73"/>
      <c r="G32" s="42" t="s">
        <v>41</v>
      </c>
      <c r="H32" s="38"/>
      <c r="I32" s="81"/>
      <c r="J32" s="78"/>
    </row>
    <row r="33" spans="1:10" ht="18" customHeight="1" thickTop="1">
      <c r="A33" s="17"/>
      <c r="B33" s="68"/>
      <c r="C33" s="12"/>
      <c r="D33" s="94" t="s">
        <v>55</v>
      </c>
      <c r="E33" s="12"/>
      <c r="F33" s="12"/>
      <c r="G33" s="74">
        <v>26</v>
      </c>
      <c r="H33" s="94" t="s">
        <v>56</v>
      </c>
      <c r="I33" s="12"/>
      <c r="J33" s="75"/>
    </row>
    <row r="34" spans="1:10" ht="18" customHeight="1">
      <c r="A34" s="17"/>
      <c r="B34" s="20"/>
      <c r="C34" s="3"/>
      <c r="D34" s="3"/>
      <c r="E34" s="3"/>
      <c r="F34" s="3"/>
      <c r="G34" s="3"/>
      <c r="H34" s="3"/>
      <c r="I34" s="3"/>
      <c r="J34" s="23"/>
    </row>
    <row r="35" spans="1:10" ht="18" customHeight="1">
      <c r="A35" s="17"/>
      <c r="B35" s="20"/>
      <c r="C35" s="3"/>
      <c r="D35" s="3"/>
      <c r="E35" s="3"/>
      <c r="F35" s="3"/>
      <c r="G35" s="3"/>
      <c r="H35" s="3"/>
      <c r="I35" s="3"/>
      <c r="J35" s="23"/>
    </row>
    <row r="36" spans="1:10" ht="18" customHeight="1">
      <c r="A36" s="17"/>
      <c r="B36" s="20"/>
      <c r="C36" s="3"/>
      <c r="D36" s="3"/>
      <c r="E36" s="3"/>
      <c r="F36" s="3"/>
      <c r="G36" s="3"/>
      <c r="H36" s="3"/>
      <c r="I36" s="3"/>
      <c r="J36" s="23"/>
    </row>
    <row r="37" spans="1:10" ht="18" customHeight="1">
      <c r="A37" s="17"/>
      <c r="B37" s="20"/>
      <c r="C37" s="3"/>
      <c r="D37" s="3"/>
      <c r="E37" s="3"/>
      <c r="F37" s="3"/>
      <c r="G37" s="3"/>
      <c r="H37" s="3"/>
      <c r="I37" s="3"/>
      <c r="J37" s="23"/>
    </row>
    <row r="38" spans="1:10" ht="18" customHeight="1">
      <c r="A38" s="17"/>
      <c r="B38" s="20"/>
      <c r="C38" s="3"/>
      <c r="D38" s="3"/>
      <c r="E38" s="3"/>
      <c r="F38" s="3"/>
      <c r="G38" s="3"/>
      <c r="H38" s="3"/>
      <c r="I38" s="3"/>
      <c r="J38" s="23"/>
    </row>
    <row r="39" spans="1:10" ht="18" customHeight="1">
      <c r="A39" s="17"/>
      <c r="B39" s="20"/>
      <c r="C39" s="3"/>
      <c r="D39" s="3"/>
      <c r="E39" s="3"/>
      <c r="F39" s="3"/>
      <c r="G39" s="3"/>
      <c r="H39" s="3"/>
      <c r="I39" s="3"/>
      <c r="J39" s="23"/>
    </row>
    <row r="40" spans="1:10" ht="18" customHeight="1" thickBot="1">
      <c r="A40" s="17"/>
      <c r="B40" s="53"/>
      <c r="C40" s="10"/>
      <c r="D40" s="10"/>
      <c r="E40" s="10"/>
      <c r="F40" s="10"/>
      <c r="G40" s="10"/>
      <c r="H40" s="10"/>
      <c r="I40" s="10"/>
      <c r="J40" s="54"/>
    </row>
    <row r="41" spans="1:10" ht="13.5" thickTop="1">
      <c r="A41" s="3"/>
      <c r="B41" s="12"/>
      <c r="C41" s="12"/>
      <c r="D41" s="12"/>
      <c r="E41" s="12"/>
      <c r="F41" s="12"/>
      <c r="G41" s="12"/>
      <c r="H41" s="12"/>
      <c r="I41" s="12"/>
      <c r="J41" s="12"/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0"/>
  <sheetViews>
    <sheetView workbookViewId="0" topLeftCell="A4">
      <selection activeCell="A1" sqref="A1"/>
    </sheetView>
  </sheetViews>
  <sheetFormatPr defaultColWidth="9.140625" defaultRowHeight="12.75"/>
  <cols>
    <col min="1" max="1" width="40.7109375" style="0" customWidth="1"/>
    <col min="2" max="4" width="12.7109375" style="0" customWidth="1"/>
    <col min="5" max="6" width="15.7109375" style="0" customWidth="1"/>
    <col min="10" max="26" width="0" style="0" hidden="1" customWidth="1"/>
  </cols>
  <sheetData>
    <row r="1" spans="1:23" ht="12.75">
      <c r="A1" s="5" t="s">
        <v>21</v>
      </c>
      <c r="B1" s="3"/>
      <c r="C1" s="3"/>
      <c r="D1" s="5" t="s">
        <v>18</v>
      </c>
      <c r="E1" s="3"/>
      <c r="F1" s="3"/>
      <c r="W1">
        <v>30.126</v>
      </c>
    </row>
    <row r="2" spans="1:6" ht="12.75">
      <c r="A2" s="5" t="s">
        <v>25</v>
      </c>
      <c r="B2" s="3"/>
      <c r="C2" s="3"/>
      <c r="D2" s="5" t="s">
        <v>15</v>
      </c>
      <c r="E2" s="3"/>
      <c r="F2" s="3"/>
    </row>
    <row r="3" spans="1:6" ht="12.75">
      <c r="A3" s="5" t="s">
        <v>24</v>
      </c>
      <c r="B3" s="3"/>
      <c r="C3" s="3"/>
      <c r="D3" s="5" t="s">
        <v>61</v>
      </c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5" t="s">
        <v>1</v>
      </c>
      <c r="B5" s="3"/>
      <c r="C5" s="3"/>
      <c r="D5" s="3"/>
      <c r="E5" s="3"/>
      <c r="F5" s="3"/>
    </row>
    <row r="6" spans="1:6" ht="12.75">
      <c r="A6" s="5" t="s">
        <v>16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62</v>
      </c>
      <c r="B8" s="3"/>
      <c r="C8" s="3"/>
      <c r="D8" s="3"/>
      <c r="E8" s="3"/>
      <c r="F8" s="3"/>
    </row>
    <row r="9" spans="1:6" ht="12.75">
      <c r="A9" s="95" t="s">
        <v>58</v>
      </c>
      <c r="B9" s="95" t="s">
        <v>52</v>
      </c>
      <c r="C9" s="95" t="s">
        <v>53</v>
      </c>
      <c r="D9" s="95" t="s">
        <v>30</v>
      </c>
      <c r="E9" s="95" t="s">
        <v>59</v>
      </c>
      <c r="F9" s="95" t="s">
        <v>60</v>
      </c>
    </row>
    <row r="10" spans="1:26" ht="12.75">
      <c r="A10" s="101" t="s">
        <v>63</v>
      </c>
      <c r="B10" s="102"/>
      <c r="C10" s="98"/>
      <c r="D10" s="98"/>
      <c r="E10" s="99"/>
      <c r="F10" s="99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12.75">
      <c r="A11" s="103" t="s">
        <v>64</v>
      </c>
      <c r="B11" s="104">
        <f>'SO 10099'!L13</f>
        <v>0</v>
      </c>
      <c r="C11" s="104">
        <f>'SO 10099'!M13</f>
        <v>0</v>
      </c>
      <c r="D11" s="104">
        <f>'SO 10099'!I13</f>
        <v>0</v>
      </c>
      <c r="E11" s="105">
        <f>'SO 10099'!P13</f>
        <v>3.94</v>
      </c>
      <c r="F11" s="105">
        <f>'SO 10099'!S13</f>
        <v>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ht="12.75">
      <c r="A12" s="103" t="s">
        <v>65</v>
      </c>
      <c r="B12" s="104">
        <f>'SO 10099'!L17</f>
        <v>0</v>
      </c>
      <c r="C12" s="104">
        <f>'SO 10099'!M17</f>
        <v>0</v>
      </c>
      <c r="D12" s="104">
        <f>'SO 10099'!I17</f>
        <v>0</v>
      </c>
      <c r="E12" s="105">
        <f>'SO 10099'!P17</f>
        <v>0</v>
      </c>
      <c r="F12" s="105">
        <f>'SO 10099'!S17</f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12.75">
      <c r="A13" s="2" t="s">
        <v>63</v>
      </c>
      <c r="B13" s="106">
        <f>'SO 10099'!L19</f>
        <v>0</v>
      </c>
      <c r="C13" s="106">
        <f>'SO 10099'!M19</f>
        <v>0</v>
      </c>
      <c r="D13" s="106">
        <f>'SO 10099'!I19</f>
        <v>0</v>
      </c>
      <c r="E13" s="107">
        <f>'SO 10099'!P19</f>
        <v>3.94</v>
      </c>
      <c r="F13" s="107">
        <f>'SO 10099'!S19</f>
        <v>0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6" ht="12.75">
      <c r="A14" s="1"/>
      <c r="B14" s="97"/>
      <c r="C14" s="97"/>
      <c r="D14" s="97"/>
      <c r="E14" s="96"/>
      <c r="F14" s="96"/>
    </row>
    <row r="15" spans="1:26" ht="12.75">
      <c r="A15" s="2" t="s">
        <v>66</v>
      </c>
      <c r="B15" s="106"/>
      <c r="C15" s="104"/>
      <c r="D15" s="104"/>
      <c r="E15" s="105"/>
      <c r="F15" s="105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2.75">
      <c r="A16" s="103" t="s">
        <v>67</v>
      </c>
      <c r="B16" s="104">
        <f>'SO 10099'!L27</f>
        <v>0</v>
      </c>
      <c r="C16" s="104">
        <f>'SO 10099'!M27</f>
        <v>0</v>
      </c>
      <c r="D16" s="104">
        <f>'SO 10099'!I27</f>
        <v>0</v>
      </c>
      <c r="E16" s="105">
        <f>'SO 10099'!P27</f>
        <v>3.86</v>
      </c>
      <c r="F16" s="105">
        <f>'SO 10099'!S27</f>
        <v>0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ht="12.75">
      <c r="A17" s="103" t="s">
        <v>68</v>
      </c>
      <c r="B17" s="104">
        <f>'SO 10099'!L33</f>
        <v>0</v>
      </c>
      <c r="C17" s="104">
        <f>'SO 10099'!M33</f>
        <v>0</v>
      </c>
      <c r="D17" s="104">
        <f>'SO 10099'!I33</f>
        <v>0</v>
      </c>
      <c r="E17" s="105">
        <f>'SO 10099'!P33</f>
        <v>0</v>
      </c>
      <c r="F17" s="105">
        <f>'SO 10099'!S33</f>
        <v>0.21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ht="12.75">
      <c r="A18" s="2" t="s">
        <v>66</v>
      </c>
      <c r="B18" s="106">
        <f>'SO 10099'!L35</f>
        <v>0</v>
      </c>
      <c r="C18" s="106">
        <f>'SO 10099'!M35</f>
        <v>0</v>
      </c>
      <c r="D18" s="106">
        <f>'SO 10099'!I35</f>
        <v>0</v>
      </c>
      <c r="E18" s="107">
        <f>'SO 10099'!P35</f>
        <v>3.86</v>
      </c>
      <c r="F18" s="107">
        <f>'SO 10099'!S35</f>
        <v>0.21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6" ht="12.75">
      <c r="A19" s="1"/>
      <c r="B19" s="97"/>
      <c r="C19" s="97"/>
      <c r="D19" s="97"/>
      <c r="E19" s="96"/>
      <c r="F19" s="96"/>
    </row>
    <row r="20" spans="1:26" ht="12.75">
      <c r="A20" s="2" t="s">
        <v>69</v>
      </c>
      <c r="B20" s="106">
        <f>'SO 10099'!L36</f>
        <v>0</v>
      </c>
      <c r="C20" s="106">
        <f>'SO 10099'!M36</f>
        <v>0</v>
      </c>
      <c r="D20" s="106">
        <f>'SO 10099'!I36</f>
        <v>0</v>
      </c>
      <c r="E20" s="107">
        <f>'SO 10099'!P36</f>
        <v>7.8</v>
      </c>
      <c r="F20" s="107">
        <f>'SO 10099'!S36</f>
        <v>0.21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6" ht="12.75">
      <c r="A21" s="1"/>
      <c r="B21" s="97"/>
      <c r="C21" s="97"/>
      <c r="D21" s="97"/>
      <c r="E21" s="96"/>
      <c r="F21" s="96"/>
    </row>
    <row r="22" spans="1:6" ht="12.75">
      <c r="A22" s="1"/>
      <c r="B22" s="97"/>
      <c r="C22" s="97"/>
      <c r="D22" s="97"/>
      <c r="E22" s="96"/>
      <c r="F22" s="96"/>
    </row>
    <row r="23" spans="1:6" ht="12.75">
      <c r="A23" s="1"/>
      <c r="B23" s="97"/>
      <c r="C23" s="97"/>
      <c r="D23" s="97"/>
      <c r="E23" s="96"/>
      <c r="F23" s="96"/>
    </row>
    <row r="24" spans="1:6" ht="12.75">
      <c r="A24" s="1"/>
      <c r="B24" s="97"/>
      <c r="C24" s="97"/>
      <c r="D24" s="97"/>
      <c r="E24" s="96"/>
      <c r="F24" s="96"/>
    </row>
    <row r="25" spans="1:6" ht="12.75">
      <c r="A25" s="1"/>
      <c r="B25" s="97"/>
      <c r="C25" s="97"/>
      <c r="D25" s="97"/>
      <c r="E25" s="96"/>
      <c r="F25" s="96"/>
    </row>
    <row r="26" spans="1:6" ht="12.75">
      <c r="A26" s="1"/>
      <c r="B26" s="97"/>
      <c r="C26" s="97"/>
      <c r="D26" s="97"/>
      <c r="E26" s="96"/>
      <c r="F26" s="96"/>
    </row>
    <row r="27" spans="1:6" ht="12.75">
      <c r="A27" s="1"/>
      <c r="B27" s="97"/>
      <c r="C27" s="97"/>
      <c r="D27" s="97"/>
      <c r="E27" s="96"/>
      <c r="F27" s="96"/>
    </row>
    <row r="28" spans="1:6" ht="12.75">
      <c r="A28" s="1"/>
      <c r="B28" s="97"/>
      <c r="C28" s="97"/>
      <c r="D28" s="97"/>
      <c r="E28" s="96"/>
      <c r="F28" s="96"/>
    </row>
    <row r="29" spans="1:6" ht="12.75">
      <c r="A29" s="1"/>
      <c r="B29" s="97"/>
      <c r="C29" s="97"/>
      <c r="D29" s="97"/>
      <c r="E29" s="96"/>
      <c r="F29" s="96"/>
    </row>
    <row r="30" spans="1:6" ht="12.75">
      <c r="A30" s="1"/>
      <c r="B30" s="97"/>
      <c r="C30" s="97"/>
      <c r="D30" s="97"/>
      <c r="E30" s="96"/>
      <c r="F30" s="96"/>
    </row>
    <row r="31" spans="1:6" ht="12.75">
      <c r="A31" s="1"/>
      <c r="B31" s="97"/>
      <c r="C31" s="97"/>
      <c r="D31" s="97"/>
      <c r="E31" s="96"/>
      <c r="F31" s="96"/>
    </row>
    <row r="32" spans="1:6" ht="12.75">
      <c r="A32" s="1"/>
      <c r="B32" s="97"/>
      <c r="C32" s="97"/>
      <c r="D32" s="97"/>
      <c r="E32" s="96"/>
      <c r="F32" s="96"/>
    </row>
    <row r="33" spans="1:6" ht="12.75">
      <c r="A33" s="1"/>
      <c r="B33" s="97"/>
      <c r="C33" s="97"/>
      <c r="D33" s="97"/>
      <c r="E33" s="96"/>
      <c r="F33" s="96"/>
    </row>
    <row r="34" spans="1:6" ht="12.75">
      <c r="A34" s="1"/>
      <c r="B34" s="97"/>
      <c r="C34" s="97"/>
      <c r="D34" s="97"/>
      <c r="E34" s="96"/>
      <c r="F34" s="96"/>
    </row>
    <row r="35" spans="1:6" ht="12.75">
      <c r="A35" s="1"/>
      <c r="B35" s="97"/>
      <c r="C35" s="97"/>
      <c r="D35" s="97"/>
      <c r="E35" s="96"/>
      <c r="F35" s="96"/>
    </row>
    <row r="36" spans="1:6" ht="12.75">
      <c r="A36" s="1"/>
      <c r="B36" s="97"/>
      <c r="C36" s="97"/>
      <c r="D36" s="97"/>
      <c r="E36" s="96"/>
      <c r="F36" s="96"/>
    </row>
    <row r="37" spans="1:6" ht="12.75">
      <c r="A37" s="1"/>
      <c r="B37" s="97"/>
      <c r="C37" s="97"/>
      <c r="D37" s="97"/>
      <c r="E37" s="96"/>
      <c r="F37" s="96"/>
    </row>
    <row r="38" spans="1:6" ht="12.75">
      <c r="A38" s="1"/>
      <c r="B38" s="97"/>
      <c r="C38" s="97"/>
      <c r="D38" s="97"/>
      <c r="E38" s="96"/>
      <c r="F38" s="96"/>
    </row>
    <row r="39" spans="1:6" ht="12.75">
      <c r="A39" s="1"/>
      <c r="B39" s="97"/>
      <c r="C39" s="97"/>
      <c r="D39" s="97"/>
      <c r="E39" s="96"/>
      <c r="F39" s="96"/>
    </row>
    <row r="40" spans="1:6" ht="12.75">
      <c r="A40" s="1"/>
      <c r="B40" s="97"/>
      <c r="C40" s="97"/>
      <c r="D40" s="97"/>
      <c r="E40" s="96"/>
      <c r="F40" s="96"/>
    </row>
    <row r="41" spans="1:6" ht="12.75">
      <c r="A41" s="1"/>
      <c r="B41" s="97"/>
      <c r="C41" s="97"/>
      <c r="D41" s="97"/>
      <c r="E41" s="96"/>
      <c r="F41" s="96"/>
    </row>
    <row r="42" spans="1:6" ht="12.75">
      <c r="A42" s="1"/>
      <c r="B42" s="97"/>
      <c r="C42" s="97"/>
      <c r="D42" s="97"/>
      <c r="E42" s="96"/>
      <c r="F42" s="96"/>
    </row>
    <row r="43" spans="1:6" ht="12.75">
      <c r="A43" s="1"/>
      <c r="B43" s="97"/>
      <c r="C43" s="97"/>
      <c r="D43" s="97"/>
      <c r="E43" s="96"/>
      <c r="F43" s="96"/>
    </row>
    <row r="44" spans="1:6" ht="12.75">
      <c r="A44" s="1"/>
      <c r="B44" s="97"/>
      <c r="C44" s="97"/>
      <c r="D44" s="97"/>
      <c r="E44" s="96"/>
      <c r="F44" s="96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</sheetData>
  <printOptions horizontalCentered="1"/>
  <pageMargins left="0.75" right="0.75" top="1" bottom="1" header="0.4921259845" footer="0.492125984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pane ySplit="8" topLeftCell="BM33" activePane="bottomLeft" state="frozen"/>
      <selection pane="topLeft" activeCell="A1" sqref="A1"/>
      <selection pane="bottomLeft" activeCell="G30" sqref="G30:H32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10.7109375" style="0" customWidth="1"/>
    <col min="4" max="4" width="44.7109375" style="0" customWidth="1"/>
    <col min="5" max="5" width="5.7109375" style="0" customWidth="1"/>
    <col min="6" max="6" width="9.7109375" style="0" customWidth="1"/>
    <col min="7" max="9" width="11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2.75">
      <c r="A1" s="5" t="s">
        <v>21</v>
      </c>
      <c r="B1" s="3"/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2.75">
      <c r="A2" s="5" t="s">
        <v>25</v>
      </c>
      <c r="B2" s="3"/>
      <c r="C2" s="3"/>
      <c r="D2" s="3"/>
      <c r="E2" s="5" t="s">
        <v>15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2.75">
      <c r="A3" s="5" t="s">
        <v>24</v>
      </c>
      <c r="B3" s="3"/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2.75">
      <c r="A5" s="5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5" t="s">
        <v>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11" t="s">
        <v>62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S7" s="10"/>
    </row>
    <row r="8" spans="1:26" ht="14.25">
      <c r="A8" s="111" t="s">
        <v>70</v>
      </c>
      <c r="B8" s="111" t="s">
        <v>71</v>
      </c>
      <c r="C8" s="111" t="s">
        <v>72</v>
      </c>
      <c r="D8" s="111" t="s">
        <v>73</v>
      </c>
      <c r="E8" s="111" t="s">
        <v>74</v>
      </c>
      <c r="F8" s="111" t="s">
        <v>75</v>
      </c>
      <c r="G8" s="111" t="s">
        <v>52</v>
      </c>
      <c r="H8" s="111" t="s">
        <v>53</v>
      </c>
      <c r="I8" s="111" t="s">
        <v>76</v>
      </c>
      <c r="J8" s="111"/>
      <c r="K8" s="111"/>
      <c r="L8" s="111"/>
      <c r="M8" s="111"/>
      <c r="N8" s="111"/>
      <c r="O8" s="111"/>
      <c r="P8" s="111" t="s">
        <v>77</v>
      </c>
      <c r="Q8" s="108"/>
      <c r="R8" s="108"/>
      <c r="S8" s="111" t="s">
        <v>78</v>
      </c>
      <c r="T8" s="109"/>
      <c r="U8" s="109"/>
      <c r="V8" s="109"/>
      <c r="W8" s="109"/>
      <c r="X8" s="109"/>
      <c r="Y8" s="109"/>
      <c r="Z8" s="109"/>
    </row>
    <row r="9" spans="1:26" ht="12.75">
      <c r="A9" s="112"/>
      <c r="B9" s="112"/>
      <c r="C9" s="113"/>
      <c r="D9" s="116" t="s">
        <v>63</v>
      </c>
      <c r="E9" s="112"/>
      <c r="F9" s="114"/>
      <c r="G9" s="115"/>
      <c r="H9" s="115"/>
      <c r="I9" s="115"/>
      <c r="J9" s="112"/>
      <c r="K9" s="112"/>
      <c r="L9" s="112"/>
      <c r="M9" s="112"/>
      <c r="N9" s="112"/>
      <c r="O9" s="112"/>
      <c r="P9" s="112"/>
      <c r="Q9" s="100"/>
      <c r="R9" s="100"/>
      <c r="S9" s="112"/>
      <c r="T9" s="100"/>
      <c r="U9" s="100"/>
      <c r="V9" s="100"/>
      <c r="W9" s="100"/>
      <c r="X9" s="100"/>
      <c r="Y9" s="100"/>
      <c r="Z9" s="100"/>
    </row>
    <row r="10" spans="1:26" ht="12.75">
      <c r="A10" s="103"/>
      <c r="B10" s="103"/>
      <c r="C10" s="103"/>
      <c r="D10" s="103" t="s">
        <v>64</v>
      </c>
      <c r="E10" s="103"/>
      <c r="F10" s="117"/>
      <c r="G10" s="104"/>
      <c r="H10" s="104"/>
      <c r="I10" s="104"/>
      <c r="J10" s="103"/>
      <c r="K10" s="103"/>
      <c r="L10" s="103"/>
      <c r="M10" s="103"/>
      <c r="N10" s="103"/>
      <c r="O10" s="103"/>
      <c r="P10" s="103"/>
      <c r="Q10" s="100"/>
      <c r="R10" s="100"/>
      <c r="S10" s="103"/>
      <c r="T10" s="100"/>
      <c r="U10" s="100"/>
      <c r="V10" s="100"/>
      <c r="W10" s="100"/>
      <c r="X10" s="100"/>
      <c r="Y10" s="100"/>
      <c r="Z10" s="100"/>
    </row>
    <row r="11" spans="1:26" ht="24.75" customHeight="1">
      <c r="A11" s="121">
        <v>1</v>
      </c>
      <c r="B11" s="118" t="s">
        <v>79</v>
      </c>
      <c r="C11" s="122">
        <v>632451441</v>
      </c>
      <c r="D11" s="118" t="s">
        <v>80</v>
      </c>
      <c r="E11" s="118" t="s">
        <v>81</v>
      </c>
      <c r="F11" s="119">
        <v>41.50880000000001</v>
      </c>
      <c r="G11" s="120"/>
      <c r="H11" s="120"/>
      <c r="I11" s="120">
        <f>ROUND(F11*(G11+H11),2)</f>
        <v>0</v>
      </c>
      <c r="J11" s="118">
        <f>ROUND(F11*(N11),2)</f>
        <v>471.12</v>
      </c>
      <c r="K11" s="1">
        <f>ROUND(F11*(O11),2)</f>
        <v>0</v>
      </c>
      <c r="L11" s="1">
        <f>ROUND(F11*(G11+H11),2)</f>
        <v>0</v>
      </c>
      <c r="M11" s="1"/>
      <c r="N11" s="1">
        <v>11.35</v>
      </c>
      <c r="O11" s="1"/>
      <c r="P11" s="117">
        <f>ROUND(F11*(R11),3)</f>
        <v>3.812</v>
      </c>
      <c r="Q11" s="123"/>
      <c r="R11" s="123">
        <v>0.091831884</v>
      </c>
      <c r="S11" s="117">
        <f>ROUND(F11*(X11),3)</f>
        <v>0</v>
      </c>
      <c r="X11">
        <v>0</v>
      </c>
      <c r="Z11">
        <v>0</v>
      </c>
    </row>
    <row r="12" spans="1:26" ht="24.75" customHeight="1">
      <c r="A12" s="121">
        <v>2</v>
      </c>
      <c r="B12" s="118" t="s">
        <v>79</v>
      </c>
      <c r="C12" s="122">
        <v>632902211</v>
      </c>
      <c r="D12" s="118" t="s">
        <v>82</v>
      </c>
      <c r="E12" s="118" t="s">
        <v>81</v>
      </c>
      <c r="F12" s="119">
        <v>207.544</v>
      </c>
      <c r="G12" s="120"/>
      <c r="H12" s="120"/>
      <c r="I12" s="120">
        <f>ROUND(F12*(G12+H12),2)</f>
        <v>0</v>
      </c>
      <c r="J12" s="118">
        <f>ROUND(F12*(N12),2)</f>
        <v>186.79</v>
      </c>
      <c r="K12" s="1">
        <f>ROUND(F12*(O12),2)</f>
        <v>0</v>
      </c>
      <c r="L12" s="1">
        <f>ROUND(F12*(G12+H12),2)</f>
        <v>0</v>
      </c>
      <c r="M12" s="1"/>
      <c r="N12" s="1">
        <v>0.9</v>
      </c>
      <c r="O12" s="1"/>
      <c r="P12" s="117">
        <f>ROUND(F12*(R12),3)</f>
        <v>0.125</v>
      </c>
      <c r="Q12" s="123"/>
      <c r="R12" s="123">
        <v>0.000604</v>
      </c>
      <c r="S12" s="117">
        <f>ROUND(F12*(X12),3)</f>
        <v>0</v>
      </c>
      <c r="X12">
        <v>0</v>
      </c>
      <c r="Z12">
        <v>0</v>
      </c>
    </row>
    <row r="13" spans="1:26" ht="12.75">
      <c r="A13" s="103"/>
      <c r="B13" s="103"/>
      <c r="C13" s="103"/>
      <c r="D13" s="103" t="s">
        <v>64</v>
      </c>
      <c r="E13" s="103"/>
      <c r="F13" s="117"/>
      <c r="G13" s="106">
        <f>ROUND((SUM(L10:L12))/1,2)</f>
        <v>0</v>
      </c>
      <c r="H13" s="106">
        <f>ROUND((SUM(M10:M12))/1,2)</f>
        <v>0</v>
      </c>
      <c r="I13" s="106">
        <f>ROUND((SUM(I10:I12))/1,2)</f>
        <v>0</v>
      </c>
      <c r="J13" s="103"/>
      <c r="K13" s="103"/>
      <c r="L13" s="103">
        <f>ROUND((SUM(L10:L12))/1,2)</f>
        <v>0</v>
      </c>
      <c r="M13" s="103">
        <f>ROUND((SUM(M10:M12))/1,2)</f>
        <v>0</v>
      </c>
      <c r="N13" s="103"/>
      <c r="O13" s="103"/>
      <c r="P13" s="124">
        <f>ROUND((SUM(P10:P12))/1,2)</f>
        <v>3.94</v>
      </c>
      <c r="Q13" s="100"/>
      <c r="R13" s="100"/>
      <c r="S13" s="124">
        <f>ROUND((SUM(S10:S12))/1,2)</f>
        <v>0</v>
      </c>
      <c r="T13" s="100"/>
      <c r="U13" s="100"/>
      <c r="V13" s="100"/>
      <c r="W13" s="100"/>
      <c r="X13" s="100"/>
      <c r="Y13" s="100"/>
      <c r="Z13" s="100"/>
    </row>
    <row r="14" spans="1:19" ht="12.75">
      <c r="A14" s="1"/>
      <c r="B14" s="1"/>
      <c r="C14" s="1"/>
      <c r="D14" s="1"/>
      <c r="E14" s="1"/>
      <c r="F14" s="110"/>
      <c r="G14" s="97"/>
      <c r="H14" s="97"/>
      <c r="I14" s="97"/>
      <c r="J14" s="1"/>
      <c r="K14" s="1"/>
      <c r="L14" s="1"/>
      <c r="M14" s="1"/>
      <c r="N14" s="1"/>
      <c r="O14" s="1"/>
      <c r="P14" s="1"/>
      <c r="S14" s="1"/>
    </row>
    <row r="15" spans="1:26" ht="12.75">
      <c r="A15" s="103"/>
      <c r="B15" s="103"/>
      <c r="C15" s="103"/>
      <c r="D15" s="103" t="s">
        <v>65</v>
      </c>
      <c r="E15" s="103"/>
      <c r="F15" s="117"/>
      <c r="G15" s="104"/>
      <c r="H15" s="104"/>
      <c r="I15" s="104"/>
      <c r="J15" s="103"/>
      <c r="K15" s="103"/>
      <c r="L15" s="103"/>
      <c r="M15" s="103"/>
      <c r="N15" s="103"/>
      <c r="O15" s="103"/>
      <c r="P15" s="103"/>
      <c r="Q15" s="100"/>
      <c r="R15" s="100"/>
      <c r="S15" s="103"/>
      <c r="T15" s="100"/>
      <c r="U15" s="100"/>
      <c r="V15" s="100"/>
      <c r="W15" s="100"/>
      <c r="X15" s="100"/>
      <c r="Y15" s="100"/>
      <c r="Z15" s="100"/>
    </row>
    <row r="16" spans="1:26" ht="24.75" customHeight="1">
      <c r="A16" s="121">
        <v>3</v>
      </c>
      <c r="B16" s="118" t="s">
        <v>79</v>
      </c>
      <c r="C16" s="122">
        <v>999281111</v>
      </c>
      <c r="D16" s="118" t="s">
        <v>83</v>
      </c>
      <c r="E16" s="118" t="s">
        <v>84</v>
      </c>
      <c r="F16" s="119">
        <v>3.937187882579201</v>
      </c>
      <c r="G16" s="120"/>
      <c r="H16" s="120"/>
      <c r="I16" s="120">
        <f>ROUND(F16*(G16+H16),2)</f>
        <v>0</v>
      </c>
      <c r="J16" s="118">
        <f>ROUND(F16*(N16),2)</f>
        <v>121.66</v>
      </c>
      <c r="K16" s="1">
        <f>ROUND(F16*(O16),2)</f>
        <v>0</v>
      </c>
      <c r="L16" s="1">
        <f>ROUND(F16*(G16+H16),2)</f>
        <v>0</v>
      </c>
      <c r="M16" s="1"/>
      <c r="N16" s="1">
        <v>30.9</v>
      </c>
      <c r="O16" s="1"/>
      <c r="P16" s="117">
        <f>ROUND(F16*(R16),3)</f>
        <v>0</v>
      </c>
      <c r="Q16" s="123"/>
      <c r="R16" s="123">
        <v>0</v>
      </c>
      <c r="S16" s="117">
        <f>ROUND(F16*(X16),3)</f>
        <v>0</v>
      </c>
      <c r="X16">
        <v>0</v>
      </c>
      <c r="Z16">
        <v>0</v>
      </c>
    </row>
    <row r="17" spans="1:26" ht="12.75">
      <c r="A17" s="103"/>
      <c r="B17" s="103"/>
      <c r="C17" s="103"/>
      <c r="D17" s="103" t="s">
        <v>65</v>
      </c>
      <c r="E17" s="103"/>
      <c r="F17" s="117"/>
      <c r="G17" s="106">
        <f>ROUND((SUM(L15:L16))/1,2)</f>
        <v>0</v>
      </c>
      <c r="H17" s="106">
        <f>ROUND((SUM(M15:M16))/1,2)</f>
        <v>0</v>
      </c>
      <c r="I17" s="106">
        <f>ROUND((SUM(I15:I16))/1,2)</f>
        <v>0</v>
      </c>
      <c r="J17" s="103"/>
      <c r="K17" s="103"/>
      <c r="L17" s="103">
        <f>ROUND((SUM(L15:L16))/1,2)</f>
        <v>0</v>
      </c>
      <c r="M17" s="103">
        <f>ROUND((SUM(M15:M16))/1,2)</f>
        <v>0</v>
      </c>
      <c r="N17" s="103"/>
      <c r="O17" s="103"/>
      <c r="P17" s="124">
        <f>ROUND((SUM(P15:P16))/1,2)</f>
        <v>0</v>
      </c>
      <c r="Q17" s="100"/>
      <c r="R17" s="100"/>
      <c r="S17" s="124">
        <f>ROUND((SUM(S15:S16))/1,2)</f>
        <v>0</v>
      </c>
      <c r="T17" s="100"/>
      <c r="U17" s="100"/>
      <c r="V17" s="100"/>
      <c r="W17" s="100"/>
      <c r="X17" s="100"/>
      <c r="Y17" s="100"/>
      <c r="Z17" s="100"/>
    </row>
    <row r="18" spans="1:19" ht="12.75">
      <c r="A18" s="1"/>
      <c r="B18" s="1"/>
      <c r="C18" s="1"/>
      <c r="D18" s="1"/>
      <c r="E18" s="1"/>
      <c r="F18" s="110"/>
      <c r="G18" s="97"/>
      <c r="H18" s="97"/>
      <c r="I18" s="97"/>
      <c r="J18" s="1"/>
      <c r="K18" s="1"/>
      <c r="L18" s="1"/>
      <c r="M18" s="1"/>
      <c r="N18" s="1"/>
      <c r="O18" s="1"/>
      <c r="P18" s="1"/>
      <c r="S18" s="1"/>
    </row>
    <row r="19" spans="1:19" ht="12.75">
      <c r="A19" s="103"/>
      <c r="B19" s="103"/>
      <c r="C19" s="103"/>
      <c r="D19" s="2" t="s">
        <v>63</v>
      </c>
      <c r="E19" s="103"/>
      <c r="F19" s="117"/>
      <c r="G19" s="106">
        <f>ROUND((SUM(L9:L18))/2,2)</f>
        <v>0</v>
      </c>
      <c r="H19" s="106">
        <f>ROUND((SUM(M9:M18))/2,2)</f>
        <v>0</v>
      </c>
      <c r="I19" s="106">
        <f>ROUND((SUM(I9:I18))/2,2)</f>
        <v>0</v>
      </c>
      <c r="J19" s="104"/>
      <c r="K19" s="103"/>
      <c r="L19" s="104">
        <f>ROUND((SUM(L9:L18))/2,2)</f>
        <v>0</v>
      </c>
      <c r="M19" s="104">
        <f>ROUND((SUM(M9:M18))/2,2)</f>
        <v>0</v>
      </c>
      <c r="N19" s="103"/>
      <c r="O19" s="103"/>
      <c r="P19" s="124">
        <f>ROUND((SUM(P9:P18))/2,2)</f>
        <v>3.94</v>
      </c>
      <c r="S19" s="124">
        <f>ROUND((SUM(S9:S18))/2,2)</f>
        <v>0</v>
      </c>
    </row>
    <row r="20" spans="1:19" ht="12.75">
      <c r="A20" s="1"/>
      <c r="B20" s="1"/>
      <c r="C20" s="1"/>
      <c r="D20" s="1"/>
      <c r="E20" s="1"/>
      <c r="F20" s="110"/>
      <c r="G20" s="97"/>
      <c r="H20" s="97"/>
      <c r="I20" s="97"/>
      <c r="J20" s="1"/>
      <c r="K20" s="1"/>
      <c r="L20" s="1"/>
      <c r="M20" s="1"/>
      <c r="N20" s="1"/>
      <c r="O20" s="1"/>
      <c r="P20" s="1"/>
      <c r="S20" s="1"/>
    </row>
    <row r="21" spans="1:26" ht="12.75">
      <c r="A21" s="103"/>
      <c r="B21" s="103"/>
      <c r="C21" s="103"/>
      <c r="D21" s="2" t="s">
        <v>66</v>
      </c>
      <c r="E21" s="103"/>
      <c r="F21" s="117"/>
      <c r="G21" s="104"/>
      <c r="H21" s="104"/>
      <c r="I21" s="104"/>
      <c r="J21" s="103"/>
      <c r="K21" s="103"/>
      <c r="L21" s="103"/>
      <c r="M21" s="103"/>
      <c r="N21" s="103"/>
      <c r="O21" s="103"/>
      <c r="P21" s="103"/>
      <c r="Q21" s="100"/>
      <c r="R21" s="100"/>
      <c r="S21" s="103"/>
      <c r="T21" s="100"/>
      <c r="U21" s="100"/>
      <c r="V21" s="100"/>
      <c r="W21" s="100"/>
      <c r="X21" s="100"/>
      <c r="Y21" s="100"/>
      <c r="Z21" s="100"/>
    </row>
    <row r="22" spans="1:26" ht="12.75">
      <c r="A22" s="103"/>
      <c r="B22" s="103"/>
      <c r="C22" s="103"/>
      <c r="D22" s="103" t="s">
        <v>67</v>
      </c>
      <c r="E22" s="103"/>
      <c r="F22" s="117"/>
      <c r="G22" s="104"/>
      <c r="H22" s="104"/>
      <c r="I22" s="104"/>
      <c r="J22" s="103"/>
      <c r="K22" s="103"/>
      <c r="L22" s="103"/>
      <c r="M22" s="103"/>
      <c r="N22" s="103"/>
      <c r="O22" s="103"/>
      <c r="P22" s="103"/>
      <c r="Q22" s="100"/>
      <c r="R22" s="100"/>
      <c r="S22" s="103"/>
      <c r="T22" s="100"/>
      <c r="U22" s="100"/>
      <c r="V22" s="100"/>
      <c r="W22" s="100"/>
      <c r="X22" s="100"/>
      <c r="Y22" s="100"/>
      <c r="Z22" s="100"/>
    </row>
    <row r="23" spans="1:26" ht="24.75" customHeight="1">
      <c r="A23" s="121">
        <v>4</v>
      </c>
      <c r="B23" s="118" t="s">
        <v>85</v>
      </c>
      <c r="C23" s="122">
        <v>771445019</v>
      </c>
      <c r="D23" s="118" t="s">
        <v>86</v>
      </c>
      <c r="E23" s="118" t="s">
        <v>87</v>
      </c>
      <c r="F23" s="119">
        <v>120.48</v>
      </c>
      <c r="G23" s="120"/>
      <c r="H23" s="120"/>
      <c r="I23" s="120">
        <f>ROUND(F23*(G23+H23),2)</f>
        <v>0</v>
      </c>
      <c r="J23" s="118">
        <f>ROUND(F23*(N23),2)</f>
        <v>346.98</v>
      </c>
      <c r="K23" s="1">
        <f>ROUND(F23*(O23),2)</f>
        <v>0</v>
      </c>
      <c r="L23" s="1">
        <f>ROUND(F23*(G23+H23),2)</f>
        <v>0</v>
      </c>
      <c r="M23" s="1"/>
      <c r="N23" s="1">
        <v>2.88</v>
      </c>
      <c r="O23" s="1"/>
      <c r="P23" s="117">
        <f>ROUND(F23*(R23),3)</f>
        <v>0.117</v>
      </c>
      <c r="Q23" s="123"/>
      <c r="R23" s="123">
        <v>0.00097</v>
      </c>
      <c r="S23" s="117">
        <f>ROUND(F23*(X23),3)</f>
        <v>0</v>
      </c>
      <c r="X23">
        <v>0</v>
      </c>
      <c r="Z23">
        <v>0</v>
      </c>
    </row>
    <row r="24" spans="1:26" ht="24.75" customHeight="1">
      <c r="A24" s="121">
        <v>5</v>
      </c>
      <c r="B24" s="118" t="s">
        <v>85</v>
      </c>
      <c r="C24" s="122">
        <v>771577155</v>
      </c>
      <c r="D24" s="118" t="s">
        <v>88</v>
      </c>
      <c r="E24" s="118" t="s">
        <v>81</v>
      </c>
      <c r="F24" s="119">
        <v>207.544</v>
      </c>
      <c r="G24" s="120"/>
      <c r="H24" s="120"/>
      <c r="I24" s="120">
        <f>ROUND(F24*(G24+H24),2)</f>
        <v>0</v>
      </c>
      <c r="J24" s="118">
        <f>ROUND(F24*(N24),2)</f>
        <v>3138.07</v>
      </c>
      <c r="K24" s="1">
        <f>ROUND(F24*(O24),2)</f>
        <v>0</v>
      </c>
      <c r="L24" s="1">
        <f>ROUND(F24*(G24+H24),2)</f>
        <v>0</v>
      </c>
      <c r="M24" s="1"/>
      <c r="N24" s="1">
        <v>15.12</v>
      </c>
      <c r="O24" s="1"/>
      <c r="P24" s="117">
        <f>ROUND(F24*(R24),3)</f>
        <v>0.98</v>
      </c>
      <c r="Q24" s="123"/>
      <c r="R24" s="123">
        <v>0.00472</v>
      </c>
      <c r="S24" s="117">
        <f>ROUND(F24*(X24),3)</f>
        <v>0</v>
      </c>
      <c r="X24">
        <v>0</v>
      </c>
      <c r="Z24">
        <v>0</v>
      </c>
    </row>
    <row r="25" spans="1:26" ht="24.75" customHeight="1">
      <c r="A25" s="121">
        <v>6</v>
      </c>
      <c r="B25" s="118" t="s">
        <v>85</v>
      </c>
      <c r="C25" s="122">
        <v>998771102</v>
      </c>
      <c r="D25" s="118" t="s">
        <v>89</v>
      </c>
      <c r="E25" s="118" t="s">
        <v>84</v>
      </c>
      <c r="F25" s="119">
        <v>3.8580131200000007</v>
      </c>
      <c r="G25" s="120"/>
      <c r="H25" s="120"/>
      <c r="I25" s="120">
        <f>ROUND(F25*(G25+H25),2)</f>
        <v>0</v>
      </c>
      <c r="J25" s="118">
        <f>ROUND(F25*(N25),2)</f>
        <v>68.83</v>
      </c>
      <c r="K25" s="1">
        <f>ROUND(F25*(O25),2)</f>
        <v>0</v>
      </c>
      <c r="L25" s="1">
        <f>ROUND(F25*(G25+H25),2)</f>
        <v>0</v>
      </c>
      <c r="M25" s="1"/>
      <c r="N25" s="1">
        <v>17.84</v>
      </c>
      <c r="O25" s="1"/>
      <c r="P25" s="117">
        <f>ROUND(F25*(R25),3)</f>
        <v>0</v>
      </c>
      <c r="Q25" s="123"/>
      <c r="R25" s="123">
        <v>0</v>
      </c>
      <c r="S25" s="117">
        <f>ROUND(F25*(X25),3)</f>
        <v>0</v>
      </c>
      <c r="X25">
        <v>0</v>
      </c>
      <c r="Z25">
        <v>0</v>
      </c>
    </row>
    <row r="26" spans="1:26" ht="24.75" customHeight="1">
      <c r="A26" s="121">
        <v>7</v>
      </c>
      <c r="B26" s="118" t="s">
        <v>90</v>
      </c>
      <c r="C26" s="122">
        <v>5976498290</v>
      </c>
      <c r="D26" s="118" t="s">
        <v>91</v>
      </c>
      <c r="E26" s="118" t="s">
        <v>81</v>
      </c>
      <c r="F26" s="119">
        <v>230.12832000000003</v>
      </c>
      <c r="G26" s="120"/>
      <c r="H26" s="120"/>
      <c r="I26" s="120">
        <f>ROUND(F26*(G26+H26),2)</f>
        <v>0</v>
      </c>
      <c r="J26" s="118">
        <f>ROUND(F26*(N26),2)</f>
        <v>3026.19</v>
      </c>
      <c r="K26" s="1">
        <f>ROUND(F26*(O26),2)</f>
        <v>0</v>
      </c>
      <c r="L26" s="1"/>
      <c r="M26" s="1">
        <f>ROUND(F26*(G26+H26),2)</f>
        <v>0</v>
      </c>
      <c r="N26" s="1">
        <v>13.15</v>
      </c>
      <c r="O26" s="1"/>
      <c r="P26" s="117">
        <f>ROUND(F26*(R26),3)</f>
        <v>2.762</v>
      </c>
      <c r="Q26" s="123"/>
      <c r="R26" s="123">
        <v>0.012</v>
      </c>
      <c r="S26" s="117">
        <f>ROUND(F26*(X26),3)</f>
        <v>0</v>
      </c>
      <c r="X26">
        <v>0</v>
      </c>
      <c r="Z26">
        <v>0</v>
      </c>
    </row>
    <row r="27" spans="1:26" ht="12.75">
      <c r="A27" s="103"/>
      <c r="B27" s="103"/>
      <c r="C27" s="103"/>
      <c r="D27" s="103" t="s">
        <v>67</v>
      </c>
      <c r="E27" s="103"/>
      <c r="F27" s="117"/>
      <c r="G27" s="106">
        <f>ROUND((SUM(L22:L26))/1,2)</f>
        <v>0</v>
      </c>
      <c r="H27" s="106">
        <f>ROUND((SUM(M22:M26))/1,2)</f>
        <v>0</v>
      </c>
      <c r="I27" s="106">
        <f>ROUND((SUM(I22:I26))/1,2)</f>
        <v>0</v>
      </c>
      <c r="J27" s="103"/>
      <c r="K27" s="103"/>
      <c r="L27" s="103">
        <f>ROUND((SUM(L22:L26))/1,2)</f>
        <v>0</v>
      </c>
      <c r="M27" s="103">
        <f>ROUND((SUM(M22:M26))/1,2)</f>
        <v>0</v>
      </c>
      <c r="N27" s="103"/>
      <c r="O27" s="103"/>
      <c r="P27" s="124">
        <f>ROUND((SUM(P22:P26))/1,2)</f>
        <v>3.86</v>
      </c>
      <c r="Q27" s="100"/>
      <c r="R27" s="100"/>
      <c r="S27" s="124">
        <f>ROUND((SUM(S22:S26))/1,2)</f>
        <v>0</v>
      </c>
      <c r="T27" s="100"/>
      <c r="U27" s="100"/>
      <c r="V27" s="100"/>
      <c r="W27" s="100"/>
      <c r="X27" s="100"/>
      <c r="Y27" s="100"/>
      <c r="Z27" s="100"/>
    </row>
    <row r="28" spans="1:19" ht="12.75">
      <c r="A28" s="1"/>
      <c r="B28" s="1"/>
      <c r="C28" s="1"/>
      <c r="D28" s="1"/>
      <c r="E28" s="1"/>
      <c r="F28" s="110"/>
      <c r="G28" s="97"/>
      <c r="H28" s="97"/>
      <c r="I28" s="97"/>
      <c r="J28" s="1"/>
      <c r="K28" s="1"/>
      <c r="L28" s="1"/>
      <c r="M28" s="1"/>
      <c r="N28" s="1"/>
      <c r="O28" s="1"/>
      <c r="P28" s="1"/>
      <c r="S28" s="1"/>
    </row>
    <row r="29" spans="1:26" ht="12.75">
      <c r="A29" s="103"/>
      <c r="B29" s="103"/>
      <c r="C29" s="103"/>
      <c r="D29" s="103" t="s">
        <v>68</v>
      </c>
      <c r="E29" s="103"/>
      <c r="F29" s="117"/>
      <c r="G29" s="104"/>
      <c r="H29" s="104"/>
      <c r="I29" s="104"/>
      <c r="J29" s="103"/>
      <c r="K29" s="103"/>
      <c r="L29" s="103"/>
      <c r="M29" s="103"/>
      <c r="N29" s="103"/>
      <c r="O29" s="103"/>
      <c r="P29" s="103"/>
      <c r="Q29" s="100"/>
      <c r="R29" s="100"/>
      <c r="S29" s="103"/>
      <c r="T29" s="100"/>
      <c r="U29" s="100"/>
      <c r="V29" s="100"/>
      <c r="W29" s="100"/>
      <c r="X29" s="100"/>
      <c r="Y29" s="100"/>
      <c r="Z29" s="100"/>
    </row>
    <row r="30" spans="1:26" ht="24.75" customHeight="1">
      <c r="A30" s="121">
        <v>8</v>
      </c>
      <c r="B30" s="118" t="s">
        <v>92</v>
      </c>
      <c r="C30" s="122">
        <v>998776202</v>
      </c>
      <c r="D30" s="118" t="s">
        <v>93</v>
      </c>
      <c r="E30" s="125">
        <v>1</v>
      </c>
      <c r="F30" s="119">
        <v>0.03</v>
      </c>
      <c r="G30" s="120"/>
      <c r="H30" s="120"/>
      <c r="I30" s="120">
        <f>ROUND(F30*(G30+H30),2)</f>
        <v>0</v>
      </c>
      <c r="J30" s="118">
        <f>ROUND(F30*(N30),2)</f>
        <v>18.19</v>
      </c>
      <c r="K30" s="1">
        <f>ROUND(F30*(O30),2)</f>
        <v>0</v>
      </c>
      <c r="L30" s="1">
        <f>ROUND(F30*(G30+H30),2)</f>
        <v>0</v>
      </c>
      <c r="M30" s="1"/>
      <c r="N30" s="1">
        <v>606.17</v>
      </c>
      <c r="O30" s="1"/>
      <c r="P30" s="117">
        <f>ROUND(F30*(R30),3)</f>
        <v>0</v>
      </c>
      <c r="Q30" s="123"/>
      <c r="R30" s="123">
        <v>0</v>
      </c>
      <c r="S30" s="117">
        <f>ROUND(F30*(X30),3)</f>
        <v>0</v>
      </c>
      <c r="X30">
        <v>0</v>
      </c>
      <c r="Z30">
        <v>0</v>
      </c>
    </row>
    <row r="31" spans="1:26" ht="24.75" customHeight="1">
      <c r="A31" s="121">
        <v>9</v>
      </c>
      <c r="B31" s="118" t="s">
        <v>94</v>
      </c>
      <c r="C31" s="122">
        <v>776401800</v>
      </c>
      <c r="D31" s="118" t="s">
        <v>95</v>
      </c>
      <c r="E31" s="118" t="s">
        <v>87</v>
      </c>
      <c r="F31" s="119">
        <v>120.48</v>
      </c>
      <c r="G31" s="120"/>
      <c r="H31" s="120"/>
      <c r="I31" s="120">
        <f>ROUND(F31*(G31+H31),2)</f>
        <v>0</v>
      </c>
      <c r="J31" s="118">
        <f>ROUND(F31*(N31),2)</f>
        <v>38.55</v>
      </c>
      <c r="K31" s="1">
        <f>ROUND(F31*(O31),2)</f>
        <v>0</v>
      </c>
      <c r="L31" s="1">
        <f>ROUND(F31*(G31+H31),2)</f>
        <v>0</v>
      </c>
      <c r="M31" s="1"/>
      <c r="N31" s="1">
        <v>0.32</v>
      </c>
      <c r="O31" s="1"/>
      <c r="P31" s="117">
        <f>ROUND(F31*(R31),3)</f>
        <v>0</v>
      </c>
      <c r="Q31" s="123"/>
      <c r="R31" s="123">
        <v>0</v>
      </c>
      <c r="S31" s="117">
        <f>ROUND(F31*(X31),3)</f>
        <v>0</v>
      </c>
      <c r="X31">
        <v>0</v>
      </c>
      <c r="Z31">
        <v>0</v>
      </c>
    </row>
    <row r="32" spans="1:26" ht="24.75" customHeight="1">
      <c r="A32" s="121">
        <v>10</v>
      </c>
      <c r="B32" s="118" t="s">
        <v>94</v>
      </c>
      <c r="C32" s="122">
        <v>776511820</v>
      </c>
      <c r="D32" s="118" t="s">
        <v>96</v>
      </c>
      <c r="E32" s="118" t="s">
        <v>81</v>
      </c>
      <c r="F32" s="119">
        <v>207.54380000000003</v>
      </c>
      <c r="G32" s="120"/>
      <c r="H32" s="120"/>
      <c r="I32" s="120">
        <f>ROUND(F32*(G32+H32),2)</f>
        <v>0</v>
      </c>
      <c r="J32" s="118">
        <f>ROUND(F32*(N32),2)</f>
        <v>502.26</v>
      </c>
      <c r="K32" s="1">
        <f>ROUND(F32*(O32),2)</f>
        <v>0</v>
      </c>
      <c r="L32" s="1">
        <f>ROUND(F32*(G32+H32),2)</f>
        <v>0</v>
      </c>
      <c r="M32" s="1"/>
      <c r="N32" s="1">
        <v>2.42</v>
      </c>
      <c r="O32" s="1"/>
      <c r="P32" s="117">
        <f>ROUND(F32*(R32),3)</f>
        <v>0</v>
      </c>
      <c r="Q32" s="123"/>
      <c r="R32" s="123">
        <v>0</v>
      </c>
      <c r="S32" s="117">
        <f>ROUND(F32*(X32),3)</f>
        <v>0.208</v>
      </c>
      <c r="X32">
        <v>0.001</v>
      </c>
      <c r="Z32">
        <v>0</v>
      </c>
    </row>
    <row r="33" spans="1:19" ht="12.75">
      <c r="A33" s="103"/>
      <c r="B33" s="103"/>
      <c r="C33" s="103"/>
      <c r="D33" s="103" t="s">
        <v>68</v>
      </c>
      <c r="E33" s="103"/>
      <c r="F33" s="117"/>
      <c r="G33" s="106">
        <f>ROUND((SUM(L29:L32))/1,2)</f>
        <v>0</v>
      </c>
      <c r="H33" s="106">
        <f>ROUND((SUM(M29:M32))/1,2)</f>
        <v>0</v>
      </c>
      <c r="I33" s="106">
        <f>ROUND((SUM(I29:I32))/1,2)</f>
        <v>0</v>
      </c>
      <c r="J33" s="103"/>
      <c r="K33" s="103"/>
      <c r="L33" s="103">
        <f>ROUND((SUM(L29:L32))/1,2)</f>
        <v>0</v>
      </c>
      <c r="M33" s="103">
        <f>ROUND((SUM(M29:M32))/1,2)</f>
        <v>0</v>
      </c>
      <c r="N33" s="103"/>
      <c r="O33" s="103"/>
      <c r="P33" s="124">
        <f>ROUND((SUM(P29:P32))/1,2)</f>
        <v>0</v>
      </c>
      <c r="S33" s="117">
        <f>ROUND((SUM(S29:S32))/1,2)</f>
        <v>0.21</v>
      </c>
    </row>
    <row r="34" spans="1:19" ht="12.75">
      <c r="A34" s="1"/>
      <c r="B34" s="1"/>
      <c r="C34" s="1"/>
      <c r="D34" s="1"/>
      <c r="E34" s="1"/>
      <c r="F34" s="110"/>
      <c r="G34" s="97"/>
      <c r="H34" s="97"/>
      <c r="I34" s="97"/>
      <c r="J34" s="1"/>
      <c r="K34" s="1"/>
      <c r="L34" s="1"/>
      <c r="M34" s="1"/>
      <c r="N34" s="1"/>
      <c r="O34" s="1"/>
      <c r="P34" s="1"/>
      <c r="S34" s="1"/>
    </row>
    <row r="35" spans="1:19" ht="12.75">
      <c r="A35" s="103"/>
      <c r="B35" s="103"/>
      <c r="C35" s="103"/>
      <c r="D35" s="2" t="s">
        <v>66</v>
      </c>
      <c r="E35" s="103"/>
      <c r="F35" s="117"/>
      <c r="G35" s="106">
        <f>ROUND((SUM(L21:L34))/2,2)</f>
        <v>0</v>
      </c>
      <c r="H35" s="106">
        <f>ROUND((SUM(M21:M34))/2,2)</f>
        <v>0</v>
      </c>
      <c r="I35" s="106">
        <f>ROUND((SUM(I21:I34))/2,2)</f>
        <v>0</v>
      </c>
      <c r="J35" s="103"/>
      <c r="K35" s="103"/>
      <c r="L35" s="103">
        <f>ROUND((SUM(L21:L34))/2,2)</f>
        <v>0</v>
      </c>
      <c r="M35" s="103">
        <f>ROUND((SUM(M21:M34))/2,2)</f>
        <v>0</v>
      </c>
      <c r="N35" s="103"/>
      <c r="O35" s="103"/>
      <c r="P35" s="124">
        <f>ROUND((SUM(P21:P34))/2,2)</f>
        <v>3.86</v>
      </c>
      <c r="S35" s="124">
        <f>ROUND((SUM(S21:S34))/2,2)</f>
        <v>0.21</v>
      </c>
    </row>
    <row r="36" spans="1:26" ht="15">
      <c r="A36" s="126"/>
      <c r="B36" s="126"/>
      <c r="C36" s="126"/>
      <c r="D36" s="126"/>
      <c r="E36" s="126"/>
      <c r="F36" s="127" t="s">
        <v>69</v>
      </c>
      <c r="G36" s="128">
        <f>ROUND((SUM(L9:L35))/3,2)</f>
        <v>0</v>
      </c>
      <c r="H36" s="128">
        <f>ROUND((SUM(M9:M35))/3,2)</f>
        <v>0</v>
      </c>
      <c r="I36" s="128">
        <f>ROUND((SUM(I9:I35))/3,2)</f>
        <v>0</v>
      </c>
      <c r="J36" s="126"/>
      <c r="K36" s="126"/>
      <c r="L36" s="126">
        <f>ROUND((SUM(L9:L35))/3,2)</f>
        <v>0</v>
      </c>
      <c r="M36" s="126">
        <f>ROUND((SUM(M9:M35))/3,2)</f>
        <v>0</v>
      </c>
      <c r="N36" s="126"/>
      <c r="O36" s="126"/>
      <c r="P36" s="127">
        <f>ROUND((SUM(P9:P35))/3,2)</f>
        <v>7.8</v>
      </c>
      <c r="S36" s="127">
        <f>ROUND((SUM(S9:S35))/3,2)</f>
        <v>0.21</v>
      </c>
      <c r="Z36">
        <f>(SUM(Z9:Z35))</f>
        <v>0</v>
      </c>
    </row>
  </sheetData>
  <printOptions gridLines="1" horizontalCentered="1"/>
  <pageMargins left="0.75" right="0.006944444444444444" top="1" bottom="1" header="0.4921259845" footer="0.4921259845"/>
  <pageSetup horizontalDpi="600" verticalDpi="600" orientation="landscape" paperSize="9" r:id="rId1"/>
  <headerFooter alignWithMargins="0">
    <oddHeader>&amp;C&amp;B&amp; Rozpočet Výmena nášľapných vrstiev podláh v triedach / Výmena nášľapných vrstiev podláh v triedach</oddHeader>
    <oddFooter xml:space="preserve">&amp;L&amp;7Spracované systémom Systematic®pyramida.wsn, tel.: 051 77 10 585&amp;RStrana &amp;P z &amp;N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22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0"/>
      <c r="C1" s="10"/>
      <c r="D1" s="10"/>
      <c r="E1" s="10"/>
      <c r="F1" s="11" t="s">
        <v>101</v>
      </c>
      <c r="G1" s="10"/>
      <c r="H1" s="10"/>
      <c r="I1" s="10"/>
      <c r="J1" s="10"/>
      <c r="W1">
        <v>30.126</v>
      </c>
    </row>
    <row r="2" spans="1:10" ht="18" customHeight="1" thickTop="1">
      <c r="A2" s="17"/>
      <c r="B2" s="24" t="s">
        <v>1</v>
      </c>
      <c r="C2" s="26"/>
      <c r="D2" s="26"/>
      <c r="E2" s="26"/>
      <c r="F2" s="26"/>
      <c r="G2" s="29" t="s">
        <v>14</v>
      </c>
      <c r="H2" s="13"/>
      <c r="I2" s="13"/>
      <c r="J2" s="21"/>
    </row>
    <row r="3" spans="1:10" ht="18" customHeight="1">
      <c r="A3" s="17"/>
      <c r="B3" s="18"/>
      <c r="C3" s="15"/>
      <c r="D3" s="15"/>
      <c r="E3" s="15"/>
      <c r="F3" s="15"/>
      <c r="G3" s="30" t="s">
        <v>15</v>
      </c>
      <c r="H3" s="15"/>
      <c r="I3" s="15"/>
      <c r="J3" s="22"/>
    </row>
    <row r="4" spans="1:10" ht="18" customHeight="1">
      <c r="A4" s="17"/>
      <c r="B4" s="18"/>
      <c r="C4" s="15"/>
      <c r="D4" s="15"/>
      <c r="E4" s="15"/>
      <c r="F4" s="15"/>
      <c r="G4" s="15"/>
      <c r="H4" s="15"/>
      <c r="I4" s="15"/>
      <c r="J4" s="22"/>
    </row>
    <row r="5" spans="1:10" ht="18" customHeight="1" thickBot="1">
      <c r="A5" s="17"/>
      <c r="B5" s="31" t="s">
        <v>17</v>
      </c>
      <c r="C5" s="15"/>
      <c r="D5" s="15"/>
      <c r="E5" s="15"/>
      <c r="F5" s="30" t="s">
        <v>18</v>
      </c>
      <c r="G5" s="15"/>
      <c r="H5" s="15"/>
      <c r="I5" s="30" t="s">
        <v>19</v>
      </c>
      <c r="J5" s="32" t="s">
        <v>20</v>
      </c>
    </row>
    <row r="6" spans="1:10" ht="18" customHeight="1" thickTop="1">
      <c r="A6" s="17"/>
      <c r="B6" s="36" t="s">
        <v>21</v>
      </c>
      <c r="C6" s="34"/>
      <c r="D6" s="34"/>
      <c r="E6" s="34"/>
      <c r="F6" s="34"/>
      <c r="G6" s="37" t="s">
        <v>22</v>
      </c>
      <c r="H6" s="34"/>
      <c r="I6" s="34"/>
      <c r="J6" s="35"/>
    </row>
    <row r="7" spans="1:10" ht="18" customHeight="1">
      <c r="A7" s="17"/>
      <c r="B7" s="18"/>
      <c r="C7" s="15"/>
      <c r="D7" s="15"/>
      <c r="E7" s="15"/>
      <c r="F7" s="15"/>
      <c r="G7" s="30" t="s">
        <v>23</v>
      </c>
      <c r="H7" s="15"/>
      <c r="I7" s="15"/>
      <c r="J7" s="22"/>
    </row>
    <row r="8" spans="1:10" ht="18" customHeight="1">
      <c r="A8" s="17"/>
      <c r="B8" s="31" t="s">
        <v>24</v>
      </c>
      <c r="C8" s="15"/>
      <c r="D8" s="15"/>
      <c r="E8" s="15"/>
      <c r="F8" s="15"/>
      <c r="G8" s="30" t="s">
        <v>22</v>
      </c>
      <c r="H8" s="15"/>
      <c r="I8" s="15"/>
      <c r="J8" s="22"/>
    </row>
    <row r="9" spans="1:10" ht="18" customHeight="1">
      <c r="A9" s="17"/>
      <c r="B9" s="18"/>
      <c r="C9" s="15"/>
      <c r="D9" s="15"/>
      <c r="E9" s="15"/>
      <c r="F9" s="15"/>
      <c r="G9" s="30" t="s">
        <v>23</v>
      </c>
      <c r="H9" s="15"/>
      <c r="I9" s="15"/>
      <c r="J9" s="22"/>
    </row>
    <row r="10" spans="1:10" ht="18" customHeight="1">
      <c r="A10" s="17"/>
      <c r="B10" s="31" t="s">
        <v>25</v>
      </c>
      <c r="C10" s="15"/>
      <c r="D10" s="15"/>
      <c r="E10" s="15"/>
      <c r="F10" s="15"/>
      <c r="G10" s="30" t="s">
        <v>22</v>
      </c>
      <c r="H10" s="15"/>
      <c r="I10" s="15"/>
      <c r="J10" s="22"/>
    </row>
    <row r="11" spans="1:10" ht="18" customHeight="1" thickBot="1">
      <c r="A11" s="17"/>
      <c r="B11" s="18"/>
      <c r="C11" s="15"/>
      <c r="D11" s="15"/>
      <c r="E11" s="15"/>
      <c r="F11" s="15"/>
      <c r="G11" s="30" t="s">
        <v>23</v>
      </c>
      <c r="H11" s="15"/>
      <c r="I11" s="15"/>
      <c r="J11" s="22"/>
    </row>
    <row r="12" spans="1:10" ht="18" customHeight="1" thickTop="1">
      <c r="A12" s="17"/>
      <c r="B12" s="33"/>
      <c r="C12" s="34"/>
      <c r="D12" s="34"/>
      <c r="E12" s="34"/>
      <c r="F12" s="34"/>
      <c r="G12" s="34"/>
      <c r="H12" s="34"/>
      <c r="I12" s="34"/>
      <c r="J12" s="35"/>
    </row>
    <row r="13" spans="1:10" ht="18" customHeight="1">
      <c r="A13" s="17"/>
      <c r="B13" s="18"/>
      <c r="C13" s="15"/>
      <c r="D13" s="15"/>
      <c r="E13" s="15"/>
      <c r="F13" s="15"/>
      <c r="G13" s="15"/>
      <c r="H13" s="15"/>
      <c r="I13" s="15"/>
      <c r="J13" s="22"/>
    </row>
    <row r="14" spans="1:10" ht="18" customHeight="1" thickBot="1">
      <c r="A14" s="17"/>
      <c r="B14" s="18"/>
      <c r="C14" s="15"/>
      <c r="D14" s="15"/>
      <c r="E14" s="15"/>
      <c r="F14" s="15"/>
      <c r="G14" s="15"/>
      <c r="H14" s="15"/>
      <c r="I14" s="15"/>
      <c r="J14" s="22"/>
    </row>
    <row r="15" spans="1:10" ht="18" customHeight="1" thickTop="1">
      <c r="A15" s="17"/>
      <c r="B15" s="58" t="s">
        <v>26</v>
      </c>
      <c r="C15" s="59" t="s">
        <v>6</v>
      </c>
      <c r="D15" s="59" t="s">
        <v>52</v>
      </c>
      <c r="E15" s="59" t="s">
        <v>53</v>
      </c>
      <c r="F15" s="60" t="s">
        <v>54</v>
      </c>
      <c r="G15" s="41" t="s">
        <v>31</v>
      </c>
      <c r="H15" s="43" t="s">
        <v>32</v>
      </c>
      <c r="I15" s="34"/>
      <c r="J15" s="35"/>
    </row>
    <row r="16" spans="1:10" ht="18" customHeight="1">
      <c r="A16" s="17"/>
      <c r="B16" s="61">
        <v>1</v>
      </c>
      <c r="C16" s="62" t="s">
        <v>27</v>
      </c>
      <c r="D16" s="63">
        <f>'Kryci_list 10099'!D16</f>
        <v>0</v>
      </c>
      <c r="E16" s="63">
        <f>'Kryci_list 10099'!E16</f>
        <v>0</v>
      </c>
      <c r="F16" s="64">
        <f>'Kryci_list 10099'!F16</f>
        <v>0</v>
      </c>
      <c r="G16" s="42">
        <v>6</v>
      </c>
      <c r="H16" s="44" t="s">
        <v>33</v>
      </c>
      <c r="I16" s="83"/>
      <c r="J16" s="82">
        <f>Rekapitulácia!F8</f>
        <v>0</v>
      </c>
    </row>
    <row r="17" spans="1:10" ht="18" customHeight="1">
      <c r="A17" s="17"/>
      <c r="B17" s="42">
        <v>2</v>
      </c>
      <c r="C17" s="46" t="s">
        <v>28</v>
      </c>
      <c r="D17" s="49">
        <f>'Kryci_list 10099'!D17</f>
        <v>0</v>
      </c>
      <c r="E17" s="49">
        <f>'Kryci_list 10099'!E17</f>
        <v>0</v>
      </c>
      <c r="F17" s="51">
        <f>'Kryci_list 10099'!F17</f>
        <v>0</v>
      </c>
      <c r="G17" s="42">
        <v>7</v>
      </c>
      <c r="H17" s="44" t="s">
        <v>34</v>
      </c>
      <c r="I17" s="83"/>
      <c r="J17" s="82">
        <f>Rekapitulácia!E8</f>
        <v>0</v>
      </c>
    </row>
    <row r="18" spans="1:10" ht="18" customHeight="1">
      <c r="A18" s="17"/>
      <c r="B18" s="42">
        <v>3</v>
      </c>
      <c r="C18" s="46" t="s">
        <v>29</v>
      </c>
      <c r="D18" s="49">
        <f>'Kryci_list 10099'!D18</f>
        <v>0</v>
      </c>
      <c r="E18" s="49">
        <f>'Kryci_list 10099'!E18</f>
        <v>0</v>
      </c>
      <c r="F18" s="51">
        <f>'Kryci_list 10099'!F18</f>
        <v>0</v>
      </c>
      <c r="G18" s="42">
        <v>8</v>
      </c>
      <c r="H18" s="44" t="s">
        <v>35</v>
      </c>
      <c r="I18" s="83"/>
      <c r="J18" s="82">
        <f>Rekapitulácia!D8</f>
        <v>0</v>
      </c>
    </row>
    <row r="19" spans="1:10" ht="18" customHeight="1">
      <c r="A19" s="17"/>
      <c r="B19" s="42">
        <v>4</v>
      </c>
      <c r="C19" s="47"/>
      <c r="D19" s="49"/>
      <c r="E19" s="49"/>
      <c r="F19" s="51"/>
      <c r="G19" s="42">
        <v>9</v>
      </c>
      <c r="H19" s="38"/>
      <c r="I19" s="83"/>
      <c r="J19" s="78"/>
    </row>
    <row r="20" spans="1:10" ht="18" customHeight="1" thickBot="1">
      <c r="A20" s="17"/>
      <c r="B20" s="42">
        <v>5</v>
      </c>
      <c r="C20" s="48" t="s">
        <v>30</v>
      </c>
      <c r="D20" s="50"/>
      <c r="E20" s="67"/>
      <c r="F20" s="66">
        <f>SUM(F16:F19)</f>
        <v>0</v>
      </c>
      <c r="G20" s="42">
        <v>10</v>
      </c>
      <c r="H20" s="44" t="s">
        <v>30</v>
      </c>
      <c r="I20" s="81"/>
      <c r="J20" s="65">
        <f>SUM(J16:J19)</f>
        <v>0</v>
      </c>
    </row>
    <row r="21" spans="1:10" ht="18" customHeight="1" thickTop="1">
      <c r="A21" s="17"/>
      <c r="B21" s="45" t="s">
        <v>42</v>
      </c>
      <c r="C21" s="43" t="s">
        <v>7</v>
      </c>
      <c r="D21" s="39"/>
      <c r="E21" s="39"/>
      <c r="F21" s="52"/>
      <c r="G21" s="45" t="s">
        <v>48</v>
      </c>
      <c r="H21" s="43" t="s">
        <v>7</v>
      </c>
      <c r="I21" s="34"/>
      <c r="J21" s="40"/>
    </row>
    <row r="22" spans="1:10" ht="18" customHeight="1">
      <c r="A22" s="17"/>
      <c r="B22" s="42">
        <v>11</v>
      </c>
      <c r="C22" s="44" t="s">
        <v>43</v>
      </c>
      <c r="D22" s="16"/>
      <c r="E22" s="57"/>
      <c r="F22" s="51">
        <f>'Kryci_list 10099'!F22</f>
        <v>0</v>
      </c>
      <c r="G22" s="42">
        <v>16</v>
      </c>
      <c r="H22" s="44" t="s">
        <v>49</v>
      </c>
      <c r="I22" s="83"/>
      <c r="J22" s="82">
        <f>'Kryci_list 10099'!J22</f>
        <v>0</v>
      </c>
    </row>
    <row r="23" spans="1:10" ht="18" customHeight="1">
      <c r="A23" s="17"/>
      <c r="B23" s="42">
        <v>12</v>
      </c>
      <c r="C23" s="44" t="s">
        <v>44</v>
      </c>
      <c r="D23" s="16"/>
      <c r="E23" s="57"/>
      <c r="F23" s="51">
        <f>'Kryci_list 10099'!F23</f>
        <v>0</v>
      </c>
      <c r="G23" s="42">
        <v>17</v>
      </c>
      <c r="H23" s="44" t="s">
        <v>50</v>
      </c>
      <c r="I23" s="83"/>
      <c r="J23" s="82">
        <f>'Kryci_list 10099'!J23</f>
        <v>0</v>
      </c>
    </row>
    <row r="24" spans="1:10" ht="18" customHeight="1">
      <c r="A24" s="17"/>
      <c r="B24" s="42">
        <v>13</v>
      </c>
      <c r="C24" s="44" t="s">
        <v>45</v>
      </c>
      <c r="D24" s="16"/>
      <c r="E24" s="57"/>
      <c r="F24" s="51">
        <f>'Kryci_list 10099'!F24</f>
        <v>0</v>
      </c>
      <c r="G24" s="42">
        <v>18</v>
      </c>
      <c r="H24" s="44" t="s">
        <v>51</v>
      </c>
      <c r="I24" s="83"/>
      <c r="J24" s="82">
        <f>'Kryci_list 10099'!J24</f>
        <v>0</v>
      </c>
    </row>
    <row r="25" spans="1:10" ht="18" customHeight="1">
      <c r="A25" s="17"/>
      <c r="B25" s="42">
        <v>14</v>
      </c>
      <c r="C25" s="38"/>
      <c r="D25" s="16"/>
      <c r="E25" s="57"/>
      <c r="F25" s="55"/>
      <c r="G25" s="42">
        <v>19</v>
      </c>
      <c r="H25" s="38"/>
      <c r="I25" s="83"/>
      <c r="J25" s="82"/>
    </row>
    <row r="26" spans="1:10" ht="18" customHeight="1" thickBot="1">
      <c r="A26" s="17"/>
      <c r="B26" s="42">
        <v>15</v>
      </c>
      <c r="C26" s="44"/>
      <c r="D26" s="16"/>
      <c r="E26" s="57"/>
      <c r="F26" s="65"/>
      <c r="G26" s="42">
        <v>20</v>
      </c>
      <c r="H26" s="44" t="s">
        <v>30</v>
      </c>
      <c r="I26" s="81"/>
      <c r="J26" s="65">
        <f>SUM(J22:J25)+SUM(F22:F25)</f>
        <v>0</v>
      </c>
    </row>
    <row r="27" spans="1:10" ht="18" customHeight="1" thickTop="1">
      <c r="A27" s="17"/>
      <c r="B27" s="68"/>
      <c r="C27" s="94" t="s">
        <v>57</v>
      </c>
      <c r="D27" s="89"/>
      <c r="E27" s="86"/>
      <c r="F27" s="69"/>
      <c r="G27" s="58" t="s">
        <v>36</v>
      </c>
      <c r="H27" s="71" t="s">
        <v>37</v>
      </c>
      <c r="I27" s="13"/>
      <c r="J27" s="70"/>
    </row>
    <row r="28" spans="1:10" ht="18" customHeight="1">
      <c r="A28" s="17"/>
      <c r="B28" s="20"/>
      <c r="C28" s="3"/>
      <c r="D28" s="90"/>
      <c r="E28" s="87"/>
      <c r="F28" s="17"/>
      <c r="G28" s="61">
        <v>21</v>
      </c>
      <c r="H28" s="72" t="s">
        <v>38</v>
      </c>
      <c r="I28" s="79"/>
      <c r="J28" s="76">
        <f>F20+J20+F26+J26</f>
        <v>0</v>
      </c>
    </row>
    <row r="29" spans="1:10" ht="18" customHeight="1">
      <c r="A29" s="17"/>
      <c r="B29" s="53"/>
      <c r="C29" s="10"/>
      <c r="D29" s="92"/>
      <c r="E29" s="87"/>
      <c r="F29" s="17"/>
      <c r="G29" s="42">
        <v>22</v>
      </c>
      <c r="H29" s="44" t="s">
        <v>39</v>
      </c>
      <c r="I29" s="56">
        <f>Rekapitulácia!B9</f>
        <v>0</v>
      </c>
      <c r="J29" s="77">
        <f>ROUND(((ROUND(I29,2)*20)/100),2)</f>
        <v>0</v>
      </c>
    </row>
    <row r="30" spans="1:10" ht="18" customHeight="1">
      <c r="A30" s="17"/>
      <c r="B30" s="18"/>
      <c r="C30" s="15"/>
      <c r="D30" s="83"/>
      <c r="E30" s="87"/>
      <c r="F30" s="17"/>
      <c r="G30" s="42">
        <v>23</v>
      </c>
      <c r="H30" s="44" t="s">
        <v>40</v>
      </c>
      <c r="I30" s="56">
        <f>Rekapitulácia!B10</f>
        <v>0</v>
      </c>
      <c r="J30" s="77">
        <f>ROUND(((ROUND(I30,2)*0)/100),2)</f>
        <v>0</v>
      </c>
    </row>
    <row r="31" spans="1:10" ht="18" customHeight="1">
      <c r="A31" s="17"/>
      <c r="B31" s="19"/>
      <c r="C31" s="14"/>
      <c r="D31" s="93"/>
      <c r="E31" s="87"/>
      <c r="F31" s="17"/>
      <c r="G31" s="42">
        <v>24</v>
      </c>
      <c r="H31" s="44" t="s">
        <v>30</v>
      </c>
      <c r="I31" s="83"/>
      <c r="J31" s="139">
        <f>SUM(J28:J30)</f>
        <v>0</v>
      </c>
    </row>
    <row r="32" spans="1:10" ht="18" customHeight="1" thickBot="1">
      <c r="A32" s="17"/>
      <c r="B32" s="53"/>
      <c r="C32" s="10"/>
      <c r="D32" s="91"/>
      <c r="E32" s="88"/>
      <c r="F32" s="73"/>
      <c r="G32" s="135" t="s">
        <v>41</v>
      </c>
      <c r="H32" s="136"/>
      <c r="I32" s="138"/>
      <c r="J32" s="137"/>
    </row>
    <row r="33" spans="1:10" ht="18" customHeight="1" thickTop="1">
      <c r="A33" s="17"/>
      <c r="B33" s="68"/>
      <c r="C33" s="12"/>
      <c r="D33" s="94" t="s">
        <v>55</v>
      </c>
      <c r="E33" s="12"/>
      <c r="F33" s="12"/>
      <c r="G33" s="12"/>
      <c r="H33" s="94" t="s">
        <v>56</v>
      </c>
      <c r="I33" s="12"/>
      <c r="J33" s="134"/>
    </row>
    <row r="34" spans="1:10" ht="18" customHeight="1">
      <c r="A34" s="17"/>
      <c r="B34" s="20"/>
      <c r="C34" s="3"/>
      <c r="D34" s="3"/>
      <c r="E34" s="3"/>
      <c r="F34" s="3"/>
      <c r="G34" s="3"/>
      <c r="H34" s="3"/>
      <c r="I34" s="3"/>
      <c r="J34" s="23"/>
    </row>
    <row r="35" spans="1:10" ht="18" customHeight="1">
      <c r="A35" s="17"/>
      <c r="B35" s="20"/>
      <c r="C35" s="3"/>
      <c r="D35" s="3"/>
      <c r="E35" s="3"/>
      <c r="F35" s="3"/>
      <c r="G35" s="3"/>
      <c r="H35" s="3"/>
      <c r="I35" s="3"/>
      <c r="J35" s="23"/>
    </row>
    <row r="36" spans="1:10" ht="18" customHeight="1">
      <c r="A36" s="17"/>
      <c r="B36" s="20"/>
      <c r="C36" s="3"/>
      <c r="D36" s="3"/>
      <c r="E36" s="3"/>
      <c r="F36" s="3"/>
      <c r="G36" s="3"/>
      <c r="H36" s="3"/>
      <c r="I36" s="3"/>
      <c r="J36" s="23"/>
    </row>
    <row r="37" spans="1:10" ht="18" customHeight="1">
      <c r="A37" s="17"/>
      <c r="B37" s="20"/>
      <c r="C37" s="3"/>
      <c r="D37" s="3"/>
      <c r="E37" s="3"/>
      <c r="F37" s="3"/>
      <c r="G37" s="3"/>
      <c r="H37" s="3"/>
      <c r="I37" s="3"/>
      <c r="J37" s="23"/>
    </row>
    <row r="38" spans="1:10" ht="18" customHeight="1">
      <c r="A38" s="17"/>
      <c r="B38" s="20"/>
      <c r="C38" s="3"/>
      <c r="D38" s="3"/>
      <c r="E38" s="3"/>
      <c r="F38" s="3"/>
      <c r="G38" s="3"/>
      <c r="H38" s="3"/>
      <c r="I38" s="3"/>
      <c r="J38" s="23"/>
    </row>
    <row r="39" spans="1:10" ht="18" customHeight="1">
      <c r="A39" s="17"/>
      <c r="B39" s="20"/>
      <c r="C39" s="3"/>
      <c r="D39" s="3"/>
      <c r="E39" s="3"/>
      <c r="F39" s="3"/>
      <c r="G39" s="3"/>
      <c r="H39" s="3"/>
      <c r="I39" s="3"/>
      <c r="J39" s="23"/>
    </row>
    <row r="40" spans="1:10" ht="18" customHeight="1" thickBot="1">
      <c r="A40" s="17"/>
      <c r="B40" s="53"/>
      <c r="C40" s="10"/>
      <c r="D40" s="10"/>
      <c r="E40" s="10"/>
      <c r="F40" s="10"/>
      <c r="G40" s="10"/>
      <c r="H40" s="10"/>
      <c r="I40" s="10"/>
      <c r="J40" s="54"/>
    </row>
    <row r="41" spans="1:10" ht="13.5" thickTop="1">
      <c r="A41" s="3"/>
      <c r="B41" s="12"/>
      <c r="C41" s="12"/>
      <c r="D41" s="12"/>
      <c r="E41" s="12"/>
      <c r="F41" s="12"/>
      <c r="G41" s="12"/>
      <c r="H41" s="12"/>
      <c r="I41" s="12"/>
      <c r="J41" s="12"/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Expert</cp:lastModifiedBy>
  <cp:lastPrinted>2014-02-20T20:04:39Z</cp:lastPrinted>
  <dcterms:created xsi:type="dcterms:W3CDTF">2014-02-17T10:12:51Z</dcterms:created>
  <dcterms:modified xsi:type="dcterms:W3CDTF">2014-02-20T20:04:42Z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