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3"/>
  </bookViews>
  <sheets>
    <sheet name="Rekapitulácia" sheetId="1" r:id="rId1"/>
    <sheet name="Kryci_list 10167" sheetId="2" r:id="rId2"/>
    <sheet name="Rekap 10167" sheetId="3" r:id="rId3"/>
    <sheet name="SO 10167" sheetId="4" r:id="rId4"/>
    <sheet name="Krycí list stavby" sheetId="5" r:id="rId5"/>
  </sheets>
  <definedNames>
    <definedName name="_xlnm.Print_Titles" localSheetId="2">'Rekap 10167'!$9:$9</definedName>
    <definedName name="_xlnm.Print_Titles" localSheetId="3">'SO 10167'!$8:$8</definedName>
  </definedNames>
  <calcPr fullCalcOnLoad="1"/>
</workbook>
</file>

<file path=xl/sharedStrings.xml><?xml version="1.0" encoding="utf-8"?>
<sst xmlns="http://schemas.openxmlformats.org/spreadsheetml/2006/main" count="269" uniqueCount="140">
  <si>
    <t>Rekapitulácia rozpočtu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</si>
  <si>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</si>
  <si>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</si>
  <si>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</si>
  <si>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</si>
  <si>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</si>
  <si>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</si>
  <si>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</si>
  <si>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</si>
  <si>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</si>
  <si>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</si>
  <si>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</si>
  <si>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</si>
  <si>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</si>
  <si>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 xml:space="preserve">Ks: </t>
  </si>
  <si>
    <t>Objekt: Vlastný</t>
  </si>
  <si>
    <t xml:space="preserve">Zákazka: </t>
  </si>
  <si>
    <t>Spracoval: Ing. Ján Halgaš</t>
  </si>
  <si>
    <t xml:space="preserve">Dňa </t>
  </si>
  <si>
    <t>11.6.2014</t>
  </si>
  <si>
    <t xml:space="preserve">Odberateľ: 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</si>
  <si>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</si>
  <si>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</si>
  <si>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</si>
  <si>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</si>
  <si>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</si>
  <si>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</si>
  <si>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</si>
  <si>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</si>
  <si>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</si>
  <si>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</si>
  <si>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</si>
  <si>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</si>
  <si>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</si>
  <si>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</si>
  <si>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</si>
  <si>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</si>
  <si>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</si>
  <si>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</si>
  <si>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</si>
  <si>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</si>
  <si>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</si>
  <si>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</si>
  <si>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</si>
  <si>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</si>
  <si>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</si>
  <si>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</si>
  <si>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</si>
  <si>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</si>
  <si>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</si>
  <si>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</si>
  <si>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</si>
  <si>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</si>
  <si>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</si>
  <si>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</si>
  <si>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</si>
  <si>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</si>
  <si>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</si>
  <si>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</si>
  <si>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</si>
  <si>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11.6.2014</t>
  </si>
  <si>
    <t>Prehľad rozpočtových nákladov</t>
  </si>
  <si>
    <t>Práce HSV</t>
  </si>
  <si>
    <t>ZEMNÉ PRÁCE</t>
  </si>
  <si>
    <t>ZÁKLADY</t>
  </si>
  <si>
    <t>SPEVNENÉ PLOCHY</t>
  </si>
  <si>
    <t>POVRCHOVÉ ÚPRAVY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</si>
  <si>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</si>
  <si>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</si>
  <si>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</si>
  <si>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</si>
  <si>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</si>
  <si>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</si>
  <si>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</si>
  <si>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</si>
  <si>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</si>
  <si>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</si>
  <si>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</si>
  <si>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</si>
  <si>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</si>
  <si>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130301001</t>
  </si>
  <si>
    <t>Výkop jamy a ryhy v obmedzenom priestore horn. tr.4 ručne</t>
  </si>
  <si>
    <t>m3</t>
  </si>
  <si>
    <t xml:space="preserve"> 162301101</t>
  </si>
  <si>
    <t>Vodorovné premiestnenie výkopku tr.1-4 do 500 m</t>
  </si>
  <si>
    <t xml:space="preserve"> 171201101</t>
  </si>
  <si>
    <t>Uloženie sypaniny do násypov s rozprestretím sypaniny vo vrstvách a s hrubým urovnaním nezhutnených</t>
  </si>
  <si>
    <t>221/B 1</t>
  </si>
  <si>
    <t xml:space="preserve"> 113107131</t>
  </si>
  <si>
    <t>Odstránenie podkladu alebo krytu do 200 m2 z betónu prostého, hr. vrstvy do 150 mm 0,225 t</t>
  </si>
  <si>
    <t>m2</t>
  </si>
  <si>
    <t xml:space="preserve"> 113107141</t>
  </si>
  <si>
    <t>Odstránenie podkladu alebo krytu do 200 m2 asfaltového,hr. vrstvy do 50 mm 0,038 t</t>
  </si>
  <si>
    <t xml:space="preserve">  2/A 1</t>
  </si>
  <si>
    <t xml:space="preserve"> 289971211</t>
  </si>
  <si>
    <t>Zhotovenie vrstvy z geotextílie na upravenom povrchu v sklone do 1 : 5 , šírky od 0 do 3 m</t>
  </si>
  <si>
    <t>S/S90</t>
  </si>
  <si>
    <t xml:space="preserve"> 6936651300</t>
  </si>
  <si>
    <t xml:space="preserve">Geotextília netkaná polypropylénová </t>
  </si>
  <si>
    <t>221/A 1</t>
  </si>
  <si>
    <t xml:space="preserve"> 596911112</t>
  </si>
  <si>
    <t xml:space="preserve"> 597962126</t>
  </si>
  <si>
    <t xml:space="preserve">Montáž a dodávka uzavretého žľabu plastového s mriežkou, do lôžka z betónu prostého tr.C 25/30 </t>
  </si>
  <si>
    <t>m</t>
  </si>
  <si>
    <t>S/S70</t>
  </si>
  <si>
    <t xml:space="preserve"> 5922912300</t>
  </si>
  <si>
    <t>Zámková dlažba 4cmx20 cm hr. 50 mm - prispôsobiť existujúcej dlažbe (50 m2 má verejný obstarávateľ zakúpených)</t>
  </si>
  <si>
    <t xml:space="preserve"> 11/A 1</t>
  </si>
  <si>
    <t xml:space="preserve"> 632451033</t>
  </si>
  <si>
    <t>Vyrovnávací poter  hr 40 mm</t>
  </si>
  <si>
    <t xml:space="preserve">  6/B 1</t>
  </si>
  <si>
    <t xml:space="preserve"> 979083114</t>
  </si>
  <si>
    <t>Vodorovné premiestnenie sutiny na skládku s naložením a zložením nad 2000 do 3000 m</t>
  </si>
  <si>
    <t>t</t>
  </si>
  <si>
    <t xml:space="preserve"> 979083191</t>
  </si>
  <si>
    <t>Príplatok za každých ďalších i začatých 1000 m po spevnenej ceste</t>
  </si>
  <si>
    <t xml:space="preserve"> 13/B 1</t>
  </si>
  <si>
    <t xml:space="preserve"> 979082111</t>
  </si>
  <si>
    <t>Vnútrostavenisková doprava sutiny a vybúraných hmôt do 10 m</t>
  </si>
  <si>
    <t xml:space="preserve"> SKLADKA</t>
  </si>
  <si>
    <t>Poplatok za uloženie sute na skládku - nebezpečný odpad</t>
  </si>
  <si>
    <t>T</t>
  </si>
  <si>
    <t>Poplatok za uloženie sute na skládku</t>
  </si>
  <si>
    <t>211/B 1</t>
  </si>
  <si>
    <t xml:space="preserve"> 961041211</t>
  </si>
  <si>
    <t>Búranie  základov, muriva a pilierov alebo nosných konštrukcií z prost.,betónu,  -2,20000t - odstránenie lemu chodníka</t>
  </si>
  <si>
    <t xml:space="preserve"> 917762111</t>
  </si>
  <si>
    <t>Osadenie chodník. obrubníka betónového s oporou z betónu prostého tr. C 10/12,5 do lôžka</t>
  </si>
  <si>
    <t xml:space="preserve"> 5921745300</t>
  </si>
  <si>
    <t>Obrubník betónový chodníkový dl. 1 m (48 ks má verejný obstarávateľ zakúpených)</t>
  </si>
  <si>
    <t>ks</t>
  </si>
  <si>
    <t xml:space="preserve"> 998223011</t>
  </si>
  <si>
    <t>Presun hmôt pre pozemné komunikácie s krytom dláždeným (822 2.3, 822 5.3)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</si>
  <si>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</si>
  <si>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</si>
  <si>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</si>
  <si>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</si>
  <si>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</si>
  <si>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Stavba: ZŠ Kukučínova - zhotovenie chodníka</t>
  </si>
  <si>
    <t xml:space="preserve">Kladenie zámkovej dlažby pre peších nad 20 m2 do kameniva 4-8 mm hr. 5 cm s vyšpárovaním pieskom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</si>
</sst>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\ ###\ ##0.00"/>
    <numFmt numFmtId="165" formatCode="###\ ###\ ##0.0000"/>
    <numFmt numFmtId="166" formatCode="###\ ###\ ##0.000"/>
  </numFmts>
  <fonts count="30">
    <font>
      <sz val="11"/>
      <color indexed="8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b/>
      <sz val="9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23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/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/>
    </border>
    <border>
      <left style="thin">
        <color indexed="9"/>
      </left>
      <right style="double">
        <color indexed="8"/>
      </right>
      <top style="thin">
        <color indexed="23"/>
      </top>
      <bottom/>
    </border>
    <border>
      <left style="thin">
        <color indexed="9"/>
      </left>
      <right style="double">
        <color indexed="8"/>
      </right>
      <top/>
      <bottom/>
    </border>
    <border>
      <left style="thin">
        <color indexed="9"/>
      </left>
      <right style="double">
        <color indexed="8"/>
      </right>
      <top/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/>
    </border>
    <border>
      <left/>
      <right style="thin">
        <color indexed="9"/>
      </right>
      <top style="double">
        <color indexed="8"/>
      </top>
      <bottom/>
    </border>
    <border>
      <left style="double">
        <color indexed="8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/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/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/>
      <bottom/>
    </border>
    <border>
      <left style="double">
        <color indexed="8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thin">
        <color indexed="23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double">
        <color indexed="8"/>
      </bottom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/>
      <top style="thin">
        <color indexed="23"/>
      </top>
      <bottom/>
    </border>
    <border>
      <left style="double">
        <color indexed="8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double">
        <color indexed="8"/>
      </right>
      <top style="thin">
        <color indexed="9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 style="double">
        <color indexed="8"/>
      </top>
      <bottom/>
    </border>
    <border>
      <left style="thin">
        <color indexed="23"/>
      </left>
      <right/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/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 style="thin">
        <color indexed="9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 style="thin">
        <color indexed="23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23"/>
      </bottom>
    </border>
    <border>
      <left/>
      <right style="double">
        <color indexed="8"/>
      </right>
      <top style="thin">
        <color indexed="8"/>
      </top>
      <bottom style="thin">
        <color indexed="23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 style="double">
        <color indexed="8"/>
      </bottom>
    </border>
    <border>
      <left style="thin">
        <color indexed="9"/>
      </left>
      <right/>
      <top style="thin">
        <color indexed="23"/>
      </top>
      <bottom style="double">
        <color indexed="8"/>
      </bottom>
    </border>
    <border>
      <left style="thin">
        <color indexed="9"/>
      </left>
      <right style="double">
        <color indexed="8"/>
      </right>
      <top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/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double">
        <color indexed="8"/>
      </top>
      <bottom style="thin">
        <color indexed="9"/>
      </bottom>
    </border>
    <border>
      <left/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9" fillId="17" borderId="0" applyNumberFormat="0" applyBorder="0" applyAlignment="0" applyProtection="0"/>
    <xf numFmtId="0" fontId="23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4" borderId="5" applyNumberFormat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164" fontId="1" fillId="0" borderId="53" xfId="0" applyNumberFormat="1" applyFont="1" applyFill="1" applyBorder="1" applyAlignment="1">
      <alignment/>
    </xf>
    <xf numFmtId="164" fontId="5" fillId="0" borderId="54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/>
    </xf>
    <xf numFmtId="164" fontId="5" fillId="0" borderId="50" xfId="0" applyNumberFormat="1" applyFont="1" applyFill="1" applyBorder="1" applyAlignment="1">
      <alignment/>
    </xf>
    <xf numFmtId="164" fontId="5" fillId="0" borderId="51" xfId="0" applyNumberFormat="1" applyFont="1" applyFill="1" applyBorder="1" applyAlignment="1">
      <alignment/>
    </xf>
    <xf numFmtId="164" fontId="1" fillId="0" borderId="5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55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5" fillId="0" borderId="60" xfId="0" applyNumberFormat="1" applyFont="1" applyFill="1" applyBorder="1" applyAlignment="1">
      <alignment/>
    </xf>
    <xf numFmtId="164" fontId="1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/>
    </xf>
    <xf numFmtId="164" fontId="5" fillId="0" borderId="65" xfId="0" applyNumberFormat="1" applyFont="1" applyFill="1" applyBorder="1" applyAlignment="1">
      <alignment/>
    </xf>
    <xf numFmtId="164" fontId="5" fillId="0" borderId="66" xfId="0" applyNumberFormat="1" applyFont="1" applyFill="1" applyBorder="1" applyAlignment="1">
      <alignment/>
    </xf>
    <xf numFmtId="164" fontId="1" fillId="0" borderId="67" xfId="0" applyNumberFormat="1" applyFont="1" applyFill="1" applyBorder="1" applyAlignment="1">
      <alignment/>
    </xf>
    <xf numFmtId="164" fontId="4" fillId="0" borderId="68" xfId="0" applyNumberFormat="1" applyFont="1" applyFill="1" applyBorder="1" applyAlignment="1">
      <alignment/>
    </xf>
    <xf numFmtId="164" fontId="1" fillId="0" borderId="69" xfId="0" applyNumberFormat="1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164" fontId="5" fillId="0" borderId="74" xfId="0" applyNumberFormat="1" applyFont="1" applyFill="1" applyBorder="1" applyAlignment="1">
      <alignment/>
    </xf>
    <xf numFmtId="164" fontId="4" fillId="0" borderId="75" xfId="0" applyNumberFormat="1" applyFont="1" applyFill="1" applyBorder="1" applyAlignment="1">
      <alignment/>
    </xf>
    <xf numFmtId="164" fontId="4" fillId="0" borderId="76" xfId="0" applyNumberFormat="1" applyFont="1" applyFill="1" applyBorder="1" applyAlignment="1">
      <alignment/>
    </xf>
    <xf numFmtId="0" fontId="4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1" fillId="0" borderId="79" xfId="0" applyNumberFormat="1" applyFont="1" applyFill="1" applyBorder="1" applyAlignment="1">
      <alignment/>
    </xf>
    <xf numFmtId="164" fontId="1" fillId="0" borderId="80" xfId="0" applyNumberFormat="1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6" fillId="0" borderId="81" xfId="0" applyNumberFormat="1" applyFont="1" applyFill="1" applyBorder="1" applyAlignment="1">
      <alignment/>
    </xf>
    <xf numFmtId="164" fontId="6" fillId="0" borderId="82" xfId="0" applyNumberFormat="1" applyFont="1" applyFill="1" applyBorder="1" applyAlignment="1">
      <alignment/>
    </xf>
    <xf numFmtId="164" fontId="6" fillId="0" borderId="83" xfId="0" applyNumberFormat="1" applyFont="1" applyFill="1" applyBorder="1" applyAlignment="1">
      <alignment/>
    </xf>
    <xf numFmtId="164" fontId="1" fillId="0" borderId="82" xfId="0" applyNumberFormat="1" applyFont="1" applyFill="1" applyBorder="1" applyAlignment="1">
      <alignment/>
    </xf>
    <xf numFmtId="0" fontId="1" fillId="0" borderId="84" xfId="0" applyFont="1" applyFill="1" applyBorder="1" applyAlignment="1">
      <alignment/>
    </xf>
    <xf numFmtId="164" fontId="5" fillId="0" borderId="85" xfId="0" applyNumberFormat="1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164" fontId="5" fillId="0" borderId="82" xfId="0" applyNumberFormat="1" applyFont="1" applyFill="1" applyBorder="1" applyAlignment="1">
      <alignment/>
    </xf>
    <xf numFmtId="164" fontId="5" fillId="0" borderId="83" xfId="0" applyNumberFormat="1" applyFont="1" applyFill="1" applyBorder="1" applyAlignment="1">
      <alignment/>
    </xf>
    <xf numFmtId="164" fontId="1" fillId="0" borderId="83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164" fontId="1" fillId="0" borderId="88" xfId="0" applyNumberFormat="1" applyFont="1" applyFill="1" applyBorder="1" applyAlignment="1">
      <alignment/>
    </xf>
    <xf numFmtId="164" fontId="8" fillId="0" borderId="89" xfId="0" applyNumberFormat="1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1" fillId="0" borderId="92" xfId="0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1" fillId="0" borderId="94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97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18" borderId="12" xfId="0" applyFont="1" applyFill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98" xfId="0" applyFont="1" applyBorder="1" applyAlignment="1">
      <alignment/>
    </xf>
    <xf numFmtId="164" fontId="5" fillId="0" borderId="98" xfId="0" applyNumberFormat="1" applyFont="1" applyBorder="1" applyAlignment="1">
      <alignment/>
    </xf>
    <xf numFmtId="165" fontId="5" fillId="0" borderId="98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98" xfId="0" applyFont="1" applyBorder="1" applyAlignment="1">
      <alignment/>
    </xf>
    <xf numFmtId="164" fontId="4" fillId="0" borderId="98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0" fillId="18" borderId="0" xfId="0" applyFont="1" applyFill="1" applyAlignment="1">
      <alignment/>
    </xf>
    <xf numFmtId="0" fontId="10" fillId="0" borderId="0" xfId="0" applyFont="1" applyAlignment="1">
      <alignment/>
    </xf>
    <xf numFmtId="166" fontId="1" fillId="0" borderId="0" xfId="0" applyNumberFormat="1" applyFont="1" applyAlignment="1">
      <alignment/>
    </xf>
    <xf numFmtId="0" fontId="4" fillId="18" borderId="98" xfId="0" applyFont="1" applyFill="1" applyBorder="1" applyAlignment="1">
      <alignment/>
    </xf>
    <xf numFmtId="49" fontId="5" fillId="0" borderId="98" xfId="0" applyNumberFormat="1" applyFont="1" applyBorder="1" applyAlignment="1">
      <alignment/>
    </xf>
    <xf numFmtId="166" fontId="5" fillId="0" borderId="98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0" fontId="11" fillId="0" borderId="98" xfId="0" applyFont="1" applyBorder="1" applyAlignment="1">
      <alignment/>
    </xf>
    <xf numFmtId="166" fontId="11" fillId="0" borderId="98" xfId="0" applyNumberFormat="1" applyFont="1" applyBorder="1" applyAlignment="1">
      <alignment/>
    </xf>
    <xf numFmtId="164" fontId="11" fillId="0" borderId="9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99" xfId="0" applyFont="1" applyFill="1" applyBorder="1" applyAlignment="1">
      <alignment/>
    </xf>
    <xf numFmtId="164" fontId="4" fillId="0" borderId="99" xfId="0" applyNumberFormat="1" applyFont="1" applyFill="1" applyBorder="1" applyAlignment="1">
      <alignment/>
    </xf>
    <xf numFmtId="0" fontId="5" fillId="0" borderId="100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8" fillId="0" borderId="103" xfId="0" applyNumberFormat="1" applyFont="1" applyFill="1" applyBorder="1" applyAlignment="1">
      <alignment/>
    </xf>
    <xf numFmtId="166" fontId="12" fillId="0" borderId="98" xfId="0" applyNumberFormat="1" applyFont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1</v>
      </c>
      <c r="G2" s="6"/>
    </row>
    <row r="3" spans="1:7" ht="15">
      <c r="A3" s="3"/>
      <c r="B3" s="3"/>
      <c r="C3" s="3"/>
      <c r="D3" s="3"/>
      <c r="E3" s="3"/>
      <c r="F3" s="7" t="s">
        <v>2</v>
      </c>
      <c r="G3" s="7" t="s">
        <v>3</v>
      </c>
    </row>
    <row r="4" spans="1:7" ht="15">
      <c r="A4" s="5" t="s">
        <v>138</v>
      </c>
      <c r="B4" s="3"/>
      <c r="C4" s="3"/>
      <c r="D4" s="3"/>
      <c r="E4" s="3"/>
      <c r="F4" s="8">
        <v>0.2</v>
      </c>
      <c r="G4" s="8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17" ht="15">
      <c r="A7" s="70" t="s">
        <v>11</v>
      </c>
      <c r="B7" s="77">
        <f>'SO 10167'!I49-Rekapitulácia!D7</f>
        <v>0</v>
      </c>
      <c r="C7" s="77">
        <f>'Kryci_list 10167'!J26</f>
        <v>0</v>
      </c>
      <c r="D7" s="77">
        <v>0</v>
      </c>
      <c r="E7" s="77">
        <f>'Kryci_list 10167'!J17</f>
        <v>0</v>
      </c>
      <c r="F7" s="77">
        <v>0</v>
      </c>
      <c r="G7" s="77">
        <f>B7+C7+D7+E7+F7</f>
        <v>0</v>
      </c>
      <c r="Q7">
        <v>30.126</v>
      </c>
    </row>
    <row r="8" spans="1:26" ht="15">
      <c r="A8" s="183" t="s">
        <v>133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15">
      <c r="A9" s="181" t="s">
        <v>134</v>
      </c>
      <c r="B9" s="182">
        <f>SUM(Rekapitulácia!G7:Rekapitulácia!G7)-SUM(Rekapitulácia!Z7:Rekapitulácia!Z7)-SUM('SO 10167'!K9:'SO 10167'!K48)</f>
        <v>0</v>
      </c>
      <c r="C9" s="182"/>
      <c r="D9" s="182"/>
      <c r="E9" s="182"/>
      <c r="F9" s="182"/>
      <c r="G9" s="182">
        <f>ROUND(((ROUND(B9,2)*20)/100),2)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5">
      <c r="A10" s="5" t="s">
        <v>135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5" t="s">
        <v>136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7" ht="15">
      <c r="A12" s="10"/>
      <c r="B12" s="180"/>
      <c r="C12" s="180"/>
      <c r="D12" s="180"/>
      <c r="E12" s="180"/>
      <c r="F12" s="180"/>
      <c r="G12" s="180"/>
    </row>
    <row r="13" spans="1:7" ht="15">
      <c r="A13" s="10"/>
      <c r="B13" s="180"/>
      <c r="C13" s="180"/>
      <c r="D13" s="180"/>
      <c r="E13" s="180"/>
      <c r="F13" s="180"/>
      <c r="G13" s="180"/>
    </row>
    <row r="14" spans="1:7" ht="15">
      <c r="A14" s="10"/>
      <c r="B14" s="180"/>
      <c r="C14" s="180"/>
      <c r="D14" s="180"/>
      <c r="E14" s="180"/>
      <c r="F14" s="180"/>
      <c r="G14" s="180"/>
    </row>
    <row r="15" spans="1:7" ht="15">
      <c r="A15" s="10"/>
      <c r="B15" s="180"/>
      <c r="C15" s="180"/>
      <c r="D15" s="180"/>
      <c r="E15" s="180"/>
      <c r="F15" s="180"/>
      <c r="G15" s="180"/>
    </row>
    <row r="16" spans="1:7" ht="15">
      <c r="A16" s="10"/>
      <c r="B16" s="180"/>
      <c r="C16" s="180"/>
      <c r="D16" s="180"/>
      <c r="E16" s="180"/>
      <c r="F16" s="180"/>
      <c r="G16" s="180"/>
    </row>
    <row r="17" spans="1:7" ht="15">
      <c r="A17" s="10"/>
      <c r="B17" s="180"/>
      <c r="C17" s="180"/>
      <c r="D17" s="180"/>
      <c r="E17" s="180"/>
      <c r="F17" s="180"/>
      <c r="G17" s="180"/>
    </row>
    <row r="18" spans="1:7" ht="15">
      <c r="A18" s="10"/>
      <c r="B18" s="180"/>
      <c r="C18" s="180"/>
      <c r="D18" s="180"/>
      <c r="E18" s="180"/>
      <c r="F18" s="180"/>
      <c r="G18" s="180"/>
    </row>
    <row r="19" spans="1:7" ht="15">
      <c r="A19" s="10"/>
      <c r="B19" s="180"/>
      <c r="C19" s="180"/>
      <c r="D19" s="180"/>
      <c r="E19" s="180"/>
      <c r="F19" s="180"/>
      <c r="G19" s="180"/>
    </row>
    <row r="20" spans="1:7" ht="15">
      <c r="A20" s="10"/>
      <c r="B20" s="180"/>
      <c r="C20" s="180"/>
      <c r="D20" s="180"/>
      <c r="E20" s="180"/>
      <c r="F20" s="180"/>
      <c r="G20" s="180"/>
    </row>
    <row r="21" spans="1:7" ht="15">
      <c r="A21" s="10"/>
      <c r="B21" s="180"/>
      <c r="C21" s="180"/>
      <c r="D21" s="180"/>
      <c r="E21" s="180"/>
      <c r="F21" s="180"/>
      <c r="G21" s="180"/>
    </row>
    <row r="22" spans="1:7" ht="15">
      <c r="A22" s="10"/>
      <c r="B22" s="180"/>
      <c r="C22" s="180"/>
      <c r="D22" s="180"/>
      <c r="E22" s="180"/>
      <c r="F22" s="180"/>
      <c r="G22" s="180"/>
    </row>
    <row r="23" spans="1:7" ht="15">
      <c r="A23" s="10"/>
      <c r="B23" s="180"/>
      <c r="C23" s="180"/>
      <c r="D23" s="180"/>
      <c r="E23" s="180"/>
      <c r="F23" s="180"/>
      <c r="G23" s="180"/>
    </row>
    <row r="24" spans="1:7" ht="15">
      <c r="A24" s="10"/>
      <c r="B24" s="180"/>
      <c r="C24" s="180"/>
      <c r="D24" s="180"/>
      <c r="E24" s="180"/>
      <c r="F24" s="180"/>
      <c r="G24" s="180"/>
    </row>
    <row r="25" spans="1:7" ht="15">
      <c r="A25" s="10"/>
      <c r="B25" s="180"/>
      <c r="C25" s="180"/>
      <c r="D25" s="180"/>
      <c r="E25" s="180"/>
      <c r="F25" s="180"/>
      <c r="G25" s="180"/>
    </row>
    <row r="26" spans="1:7" ht="15">
      <c r="A26" s="10"/>
      <c r="B26" s="180"/>
      <c r="C26" s="180"/>
      <c r="D26" s="180"/>
      <c r="E26" s="180"/>
      <c r="F26" s="180"/>
      <c r="G26" s="180"/>
    </row>
    <row r="27" spans="1:7" ht="15">
      <c r="A27" s="10"/>
      <c r="B27" s="180"/>
      <c r="C27" s="180"/>
      <c r="D27" s="180"/>
      <c r="E27" s="180"/>
      <c r="F27" s="180"/>
      <c r="G27" s="180"/>
    </row>
    <row r="28" spans="1:7" ht="15">
      <c r="A28" s="10"/>
      <c r="B28" s="180"/>
      <c r="C28" s="180"/>
      <c r="D28" s="180"/>
      <c r="E28" s="180"/>
      <c r="F28" s="180"/>
      <c r="G28" s="180"/>
    </row>
    <row r="29" spans="1:7" ht="15">
      <c r="A29" s="10"/>
      <c r="B29" s="180"/>
      <c r="C29" s="180"/>
      <c r="D29" s="180"/>
      <c r="E29" s="180"/>
      <c r="F29" s="180"/>
      <c r="G29" s="180"/>
    </row>
    <row r="30" spans="1:7" ht="15">
      <c r="A30" s="10"/>
      <c r="B30" s="180"/>
      <c r="C30" s="180"/>
      <c r="D30" s="180"/>
      <c r="E30" s="180"/>
      <c r="F30" s="180"/>
      <c r="G30" s="180"/>
    </row>
    <row r="31" spans="1:7" ht="15">
      <c r="A31" s="10"/>
      <c r="B31" s="180"/>
      <c r="C31" s="180"/>
      <c r="D31" s="180"/>
      <c r="E31" s="180"/>
      <c r="F31" s="180"/>
      <c r="G31" s="180"/>
    </row>
    <row r="32" spans="1:7" ht="15">
      <c r="A32" s="10"/>
      <c r="B32" s="180"/>
      <c r="C32" s="180"/>
      <c r="D32" s="180"/>
      <c r="E32" s="180"/>
      <c r="F32" s="180"/>
      <c r="G32" s="180"/>
    </row>
    <row r="33" spans="1:7" ht="15">
      <c r="A33" s="10"/>
      <c r="B33" s="180"/>
      <c r="C33" s="180"/>
      <c r="D33" s="180"/>
      <c r="E33" s="180"/>
      <c r="F33" s="180"/>
      <c r="G33" s="180"/>
    </row>
    <row r="34" spans="1:7" ht="15">
      <c r="A34" s="1"/>
      <c r="B34" s="149"/>
      <c r="C34" s="149"/>
      <c r="D34" s="149"/>
      <c r="E34" s="149"/>
      <c r="F34" s="149"/>
      <c r="G34" s="149"/>
    </row>
    <row r="35" spans="1:7" ht="15">
      <c r="A35" s="1"/>
      <c r="B35" s="149"/>
      <c r="C35" s="149"/>
      <c r="D35" s="149"/>
      <c r="E35" s="149"/>
      <c r="F35" s="149"/>
      <c r="G35" s="149"/>
    </row>
    <row r="36" spans="1:7" ht="15">
      <c r="A36" s="1"/>
      <c r="B36" s="149"/>
      <c r="C36" s="149"/>
      <c r="D36" s="149"/>
      <c r="E36" s="149"/>
      <c r="F36" s="149"/>
      <c r="G36" s="149"/>
    </row>
    <row r="37" spans="1:7" ht="15">
      <c r="A37" s="1"/>
      <c r="B37" s="149"/>
      <c r="C37" s="149"/>
      <c r="D37" s="149"/>
      <c r="E37" s="149"/>
      <c r="F37" s="149"/>
      <c r="G37" s="149"/>
    </row>
    <row r="38" spans="1:7" ht="15">
      <c r="A38" s="1"/>
      <c r="B38" s="149"/>
      <c r="C38" s="149"/>
      <c r="D38" s="149"/>
      <c r="E38" s="149"/>
      <c r="F38" s="149"/>
      <c r="G38" s="149"/>
    </row>
    <row r="39" spans="1:7" ht="15">
      <c r="A39" s="1"/>
      <c r="B39" s="149"/>
      <c r="C39" s="149"/>
      <c r="D39" s="149"/>
      <c r="E39" s="149"/>
      <c r="F39" s="149"/>
      <c r="G39" s="149"/>
    </row>
    <row r="40" spans="1:7" ht="15">
      <c r="A40" s="1"/>
      <c r="B40" s="149"/>
      <c r="C40" s="149"/>
      <c r="D40" s="149"/>
      <c r="E40" s="149"/>
      <c r="F40" s="149"/>
      <c r="G40" s="149"/>
    </row>
    <row r="41" spans="1:7" ht="15">
      <c r="A41" s="1"/>
      <c r="B41" s="149"/>
      <c r="C41" s="149"/>
      <c r="D41" s="149"/>
      <c r="E41" s="149"/>
      <c r="F41" s="149"/>
      <c r="G41" s="149"/>
    </row>
    <row r="42" spans="1:7" ht="15">
      <c r="A42" s="1"/>
      <c r="B42" s="149"/>
      <c r="C42" s="149"/>
      <c r="D42" s="149"/>
      <c r="E42" s="149"/>
      <c r="F42" s="149"/>
      <c r="G42" s="149"/>
    </row>
    <row r="43" spans="1:7" ht="15">
      <c r="A43" s="1"/>
      <c r="B43" s="149"/>
      <c r="C43" s="149"/>
      <c r="D43" s="149"/>
      <c r="E43" s="149"/>
      <c r="F43" s="149"/>
      <c r="G43" s="149"/>
    </row>
    <row r="44" spans="1:7" ht="15">
      <c r="A44" s="1"/>
      <c r="B44" s="149"/>
      <c r="C44" s="149"/>
      <c r="D44" s="149"/>
      <c r="E44" s="149"/>
      <c r="F44" s="149"/>
      <c r="G44" s="149"/>
    </row>
    <row r="45" spans="1:7" ht="15">
      <c r="A45" s="1"/>
      <c r="B45" s="149"/>
      <c r="C45" s="149"/>
      <c r="D45" s="149"/>
      <c r="E45" s="149"/>
      <c r="F45" s="149"/>
      <c r="G45" s="149"/>
    </row>
    <row r="46" spans="1:7" ht="15">
      <c r="A46" s="1"/>
      <c r="B46" s="149"/>
      <c r="C46" s="149"/>
      <c r="D46" s="149"/>
      <c r="E46" s="149"/>
      <c r="F46" s="149"/>
      <c r="G46" s="149"/>
    </row>
    <row r="47" spans="1:7" ht="15">
      <c r="A47" s="1"/>
      <c r="B47" s="149"/>
      <c r="C47" s="149"/>
      <c r="D47" s="149"/>
      <c r="E47" s="149"/>
      <c r="F47" s="149"/>
      <c r="G47" s="149"/>
    </row>
    <row r="48" spans="1:7" ht="15">
      <c r="A48" s="1"/>
      <c r="B48" s="149"/>
      <c r="C48" s="149"/>
      <c r="D48" s="149"/>
      <c r="E48" s="149"/>
      <c r="F48" s="149"/>
      <c r="G48" s="149"/>
    </row>
    <row r="49" spans="1:7" ht="15">
      <c r="A49" s="1"/>
      <c r="B49" s="149"/>
      <c r="C49" s="149"/>
      <c r="D49" s="149"/>
      <c r="E49" s="149"/>
      <c r="F49" s="149"/>
      <c r="G49" s="149"/>
    </row>
    <row r="50" spans="1:7" ht="15">
      <c r="A50" s="1"/>
      <c r="B50" s="149"/>
      <c r="C50" s="149"/>
      <c r="D50" s="149"/>
      <c r="E50" s="149"/>
      <c r="F50" s="149"/>
      <c r="G50" s="149"/>
    </row>
    <row r="51" spans="2:7" ht="15">
      <c r="B51" s="178"/>
      <c r="C51" s="178"/>
      <c r="D51" s="178"/>
      <c r="E51" s="178"/>
      <c r="F51" s="178"/>
      <c r="G51" s="178"/>
    </row>
    <row r="52" spans="2:7" ht="15">
      <c r="B52" s="178"/>
      <c r="C52" s="178"/>
      <c r="D52" s="178"/>
      <c r="E52" s="178"/>
      <c r="F52" s="178"/>
      <c r="G52" s="178"/>
    </row>
    <row r="53" spans="2:7" ht="15">
      <c r="B53" s="178"/>
      <c r="C53" s="178"/>
      <c r="D53" s="178"/>
      <c r="E53" s="178"/>
      <c r="F53" s="178"/>
      <c r="G53" s="178"/>
    </row>
    <row r="54" spans="2:7" ht="15">
      <c r="B54" s="178"/>
      <c r="C54" s="178"/>
      <c r="D54" s="178"/>
      <c r="E54" s="178"/>
      <c r="F54" s="178"/>
      <c r="G54" s="178"/>
    </row>
    <row r="55" spans="2:7" ht="15">
      <c r="B55" s="178"/>
      <c r="C55" s="178"/>
      <c r="D55" s="178"/>
      <c r="E55" s="178"/>
      <c r="F55" s="178"/>
      <c r="G55" s="178"/>
    </row>
    <row r="56" spans="2:7" ht="15">
      <c r="B56" s="178"/>
      <c r="C56" s="178"/>
      <c r="D56" s="178"/>
      <c r="E56" s="178"/>
      <c r="F56" s="178"/>
      <c r="G56" s="178"/>
    </row>
    <row r="57" spans="2:7" ht="15">
      <c r="B57" s="178"/>
      <c r="C57" s="178"/>
      <c r="D57" s="178"/>
      <c r="E57" s="178"/>
      <c r="F57" s="178"/>
      <c r="G57" s="178"/>
    </row>
    <row r="58" spans="2:7" ht="15">
      <c r="B58" s="178"/>
      <c r="C58" s="178"/>
      <c r="D58" s="178"/>
      <c r="E58" s="178"/>
      <c r="F58" s="178"/>
      <c r="G58" s="178"/>
    </row>
    <row r="59" spans="2:7" ht="15">
      <c r="B59" s="178"/>
      <c r="C59" s="178"/>
      <c r="D59" s="178"/>
      <c r="E59" s="178"/>
      <c r="F59" s="178"/>
      <c r="G59" s="178"/>
    </row>
    <row r="60" spans="2:7" ht="15">
      <c r="B60" s="178"/>
      <c r="C60" s="178"/>
      <c r="D60" s="178"/>
      <c r="E60" s="178"/>
      <c r="F60" s="178"/>
      <c r="G60" s="178"/>
    </row>
    <row r="61" spans="2:7" ht="15">
      <c r="B61" s="178"/>
      <c r="C61" s="178"/>
      <c r="D61" s="178"/>
      <c r="E61" s="178"/>
      <c r="F61" s="178"/>
      <c r="G61" s="178"/>
    </row>
    <row r="62" spans="2:7" ht="15">
      <c r="B62" s="178"/>
      <c r="C62" s="178"/>
      <c r="D62" s="178"/>
      <c r="E62" s="178"/>
      <c r="F62" s="178"/>
      <c r="G62" s="178"/>
    </row>
    <row r="63" spans="2:7" ht="15">
      <c r="B63" s="178"/>
      <c r="C63" s="178"/>
      <c r="D63" s="178"/>
      <c r="E63" s="178"/>
      <c r="F63" s="178"/>
      <c r="G63" s="178"/>
    </row>
    <row r="64" spans="2:7" ht="15">
      <c r="B64" s="178"/>
      <c r="C64" s="178"/>
      <c r="D64" s="178"/>
      <c r="E64" s="178"/>
      <c r="F64" s="178"/>
      <c r="G64" s="178"/>
    </row>
    <row r="65" spans="2:7" ht="15">
      <c r="B65" s="178"/>
      <c r="C65" s="178"/>
      <c r="D65" s="178"/>
      <c r="E65" s="178"/>
      <c r="F65" s="178"/>
      <c r="G65" s="178"/>
    </row>
    <row r="66" spans="2:7" ht="15">
      <c r="B66" s="178"/>
      <c r="C66" s="178"/>
      <c r="D66" s="178"/>
      <c r="E66" s="178"/>
      <c r="F66" s="178"/>
      <c r="G66" s="178"/>
    </row>
    <row r="67" spans="2:7" ht="15">
      <c r="B67" s="178"/>
      <c r="C67" s="178"/>
      <c r="D67" s="178"/>
      <c r="E67" s="178"/>
      <c r="F67" s="178"/>
      <c r="G67" s="178"/>
    </row>
    <row r="68" spans="2:7" ht="15">
      <c r="B68" s="178"/>
      <c r="C68" s="178"/>
      <c r="D68" s="178"/>
      <c r="E68" s="178"/>
      <c r="F68" s="178"/>
      <c r="G68" s="178"/>
    </row>
    <row r="69" spans="2:7" ht="15">
      <c r="B69" s="178"/>
      <c r="C69" s="178"/>
      <c r="D69" s="178"/>
      <c r="E69" s="178"/>
      <c r="F69" s="178"/>
      <c r="G69" s="178"/>
    </row>
    <row r="70" spans="2:7" ht="15">
      <c r="B70" s="178"/>
      <c r="C70" s="178"/>
      <c r="D70" s="178"/>
      <c r="E70" s="178"/>
      <c r="F70" s="178"/>
      <c r="G70" s="178"/>
    </row>
    <row r="71" spans="2:7" ht="15">
      <c r="B71" s="178"/>
      <c r="C71" s="178"/>
      <c r="D71" s="178"/>
      <c r="E71" s="178"/>
      <c r="F71" s="178"/>
      <c r="G71" s="178"/>
    </row>
    <row r="72" spans="2:7" ht="15">
      <c r="B72" s="178"/>
      <c r="C72" s="178"/>
      <c r="D72" s="178"/>
      <c r="E72" s="178"/>
      <c r="F72" s="178"/>
      <c r="G72" s="178"/>
    </row>
    <row r="73" spans="2:7" ht="15">
      <c r="B73" s="178"/>
      <c r="C73" s="178"/>
      <c r="D73" s="178"/>
      <c r="E73" s="178"/>
      <c r="F73" s="178"/>
      <c r="G73" s="178"/>
    </row>
    <row r="74" spans="2:7" ht="15">
      <c r="B74" s="178"/>
      <c r="C74" s="178"/>
      <c r="D74" s="178"/>
      <c r="E74" s="178"/>
      <c r="F74" s="178"/>
      <c r="G74" s="178"/>
    </row>
    <row r="75" spans="2:7" ht="15">
      <c r="B75" s="178"/>
      <c r="C75" s="178"/>
      <c r="D75" s="178"/>
      <c r="E75" s="178"/>
      <c r="F75" s="178"/>
      <c r="G75" s="178"/>
    </row>
    <row r="76" spans="2:7" ht="15">
      <c r="B76" s="178"/>
      <c r="C76" s="178"/>
      <c r="D76" s="178"/>
      <c r="E76" s="178"/>
      <c r="F76" s="178"/>
      <c r="G76" s="178"/>
    </row>
    <row r="77" spans="2:7" ht="15">
      <c r="B77" s="178"/>
      <c r="C77" s="178"/>
      <c r="D77" s="178"/>
      <c r="E77" s="178"/>
      <c r="F77" s="178"/>
      <c r="G77" s="178"/>
    </row>
    <row r="78" spans="2:7" ht="15">
      <c r="B78" s="178"/>
      <c r="C78" s="178"/>
      <c r="D78" s="178"/>
      <c r="E78" s="178"/>
      <c r="F78" s="178"/>
      <c r="G78" s="178"/>
    </row>
    <row r="79" spans="2:7" ht="15">
      <c r="B79" s="178"/>
      <c r="C79" s="178"/>
      <c r="D79" s="178"/>
      <c r="E79" s="178"/>
      <c r="F79" s="178"/>
      <c r="G79" s="178"/>
    </row>
    <row r="80" spans="2:7" ht="15">
      <c r="B80" s="178"/>
      <c r="C80" s="178"/>
      <c r="D80" s="178"/>
      <c r="E80" s="178"/>
      <c r="F80" s="178"/>
      <c r="G80" s="178"/>
    </row>
    <row r="81" spans="2:7" ht="15">
      <c r="B81" s="178"/>
      <c r="C81" s="178"/>
      <c r="D81" s="178"/>
      <c r="E81" s="178"/>
      <c r="F81" s="178"/>
      <c r="G81" s="178"/>
    </row>
    <row r="82" spans="2:7" ht="15">
      <c r="B82" s="178"/>
      <c r="C82" s="178"/>
      <c r="D82" s="178"/>
      <c r="E82" s="178"/>
      <c r="F82" s="178"/>
      <c r="G82" s="178"/>
    </row>
    <row r="83" spans="2:7" ht="15">
      <c r="B83" s="178"/>
      <c r="C83" s="178"/>
      <c r="D83" s="178"/>
      <c r="E83" s="178"/>
      <c r="F83" s="178"/>
      <c r="G83" s="178"/>
    </row>
    <row r="84" spans="2:7" ht="15">
      <c r="B84" s="178"/>
      <c r="C84" s="178"/>
      <c r="D84" s="178"/>
      <c r="E84" s="178"/>
      <c r="F84" s="178"/>
      <c r="G84" s="178"/>
    </row>
    <row r="85" spans="2:7" ht="15">
      <c r="B85" s="178"/>
      <c r="C85" s="178"/>
      <c r="D85" s="178"/>
      <c r="E85" s="178"/>
      <c r="F85" s="178"/>
      <c r="G85" s="178"/>
    </row>
    <row r="86" spans="2:7" ht="15">
      <c r="B86" s="178"/>
      <c r="C86" s="178"/>
      <c r="D86" s="178"/>
      <c r="E86" s="178"/>
      <c r="F86" s="178"/>
      <c r="G86" s="178"/>
    </row>
    <row r="87" spans="2:7" ht="15">
      <c r="B87" s="178"/>
      <c r="C87" s="178"/>
      <c r="D87" s="178"/>
      <c r="E87" s="178"/>
      <c r="F87" s="178"/>
      <c r="G87" s="178"/>
    </row>
    <row r="88" spans="2:7" ht="15">
      <c r="B88" s="178"/>
      <c r="C88" s="178"/>
      <c r="D88" s="178"/>
      <c r="E88" s="178"/>
      <c r="F88" s="178"/>
      <c r="G88" s="178"/>
    </row>
    <row r="89" spans="2:7" ht="15">
      <c r="B89" s="178"/>
      <c r="C89" s="178"/>
      <c r="D89" s="178"/>
      <c r="E89" s="178"/>
      <c r="F89" s="178"/>
      <c r="G89" s="178"/>
    </row>
    <row r="90" spans="2:7" ht="15">
      <c r="B90" s="178"/>
      <c r="C90" s="178"/>
      <c r="D90" s="178"/>
      <c r="E90" s="178"/>
      <c r="F90" s="178"/>
      <c r="G90" s="178"/>
    </row>
    <row r="91" spans="2:7" ht="15">
      <c r="B91" s="178"/>
      <c r="C91" s="178"/>
      <c r="D91" s="178"/>
      <c r="E91" s="178"/>
      <c r="F91" s="178"/>
      <c r="G91" s="178"/>
    </row>
    <row r="92" spans="2:7" ht="15">
      <c r="B92" s="178"/>
      <c r="C92" s="178"/>
      <c r="D92" s="178"/>
      <c r="E92" s="178"/>
      <c r="F92" s="178"/>
      <c r="G92" s="178"/>
    </row>
    <row r="93" spans="2:7" ht="15">
      <c r="B93" s="178"/>
      <c r="C93" s="178"/>
      <c r="D93" s="178"/>
      <c r="E93" s="178"/>
      <c r="F93" s="178"/>
      <c r="G93" s="178"/>
    </row>
    <row r="94" spans="2:7" ht="15">
      <c r="B94" s="178"/>
      <c r="C94" s="178"/>
      <c r="D94" s="178"/>
      <c r="E94" s="178"/>
      <c r="F94" s="178"/>
      <c r="G94" s="178"/>
    </row>
    <row r="95" spans="2:7" ht="15">
      <c r="B95" s="178"/>
      <c r="C95" s="178"/>
      <c r="D95" s="178"/>
      <c r="E95" s="178"/>
      <c r="F95" s="178"/>
      <c r="G95" s="178"/>
    </row>
    <row r="96" spans="2:7" ht="15">
      <c r="B96" s="178"/>
      <c r="C96" s="178"/>
      <c r="D96" s="178"/>
      <c r="E96" s="178"/>
      <c r="F96" s="178"/>
      <c r="G96" s="178"/>
    </row>
    <row r="97" spans="2:7" ht="15">
      <c r="B97" s="178"/>
      <c r="C97" s="178"/>
      <c r="D97" s="178"/>
      <c r="E97" s="178"/>
      <c r="F97" s="178"/>
      <c r="G97" s="178"/>
    </row>
    <row r="98" spans="2:7" ht="15">
      <c r="B98" s="178"/>
      <c r="C98" s="178"/>
      <c r="D98" s="178"/>
      <c r="E98" s="178"/>
      <c r="F98" s="178"/>
      <c r="G98" s="178"/>
    </row>
    <row r="99" spans="2:7" ht="15">
      <c r="B99" s="178"/>
      <c r="C99" s="178"/>
      <c r="D99" s="178"/>
      <c r="E99" s="178"/>
      <c r="F99" s="178"/>
      <c r="G99" s="178"/>
    </row>
    <row r="100" spans="2:7" ht="15">
      <c r="B100" s="178"/>
      <c r="C100" s="178"/>
      <c r="D100" s="178"/>
      <c r="E100" s="178"/>
      <c r="F100" s="178"/>
      <c r="G100" s="178"/>
    </row>
    <row r="101" spans="2:7" ht="15">
      <c r="B101" s="178"/>
      <c r="C101" s="178"/>
      <c r="D101" s="178"/>
      <c r="E101" s="178"/>
      <c r="F101" s="178"/>
      <c r="G101" s="178"/>
    </row>
    <row r="102" spans="2:7" ht="15">
      <c r="B102" s="178"/>
      <c r="C102" s="178"/>
      <c r="D102" s="178"/>
      <c r="E102" s="178"/>
      <c r="F102" s="178"/>
      <c r="G102" s="178"/>
    </row>
    <row r="103" spans="2:7" ht="15">
      <c r="B103" s="178"/>
      <c r="C103" s="178"/>
      <c r="D103" s="178"/>
      <c r="E103" s="178"/>
      <c r="F103" s="178"/>
      <c r="G103" s="178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12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138</v>
      </c>
      <c r="C2" s="38"/>
      <c r="D2" s="39"/>
      <c r="E2" s="39"/>
      <c r="F2" s="39"/>
      <c r="G2" s="43" t="s">
        <v>13</v>
      </c>
      <c r="H2" s="16"/>
      <c r="I2" s="27"/>
      <c r="J2" s="31"/>
    </row>
    <row r="3" spans="1:10" ht="18" customHeight="1">
      <c r="A3" s="11"/>
      <c r="B3" s="40" t="s">
        <v>15</v>
      </c>
      <c r="C3" s="41"/>
      <c r="D3" s="42"/>
      <c r="E3" s="42"/>
      <c r="F3" s="42"/>
      <c r="G3" s="44" t="s">
        <v>14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16</v>
      </c>
      <c r="C5" s="20"/>
      <c r="D5" s="17"/>
      <c r="E5" s="17"/>
      <c r="F5" s="44" t="s">
        <v>17</v>
      </c>
      <c r="G5" s="17"/>
      <c r="H5" s="17"/>
      <c r="I5" s="46" t="s">
        <v>18</v>
      </c>
      <c r="J5" s="47" t="s">
        <v>19</v>
      </c>
    </row>
    <row r="6" spans="1:10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10" ht="18" customHeight="1">
      <c r="A8" s="11"/>
      <c r="B8" s="45" t="s">
        <v>23</v>
      </c>
      <c r="C8" s="20"/>
      <c r="D8" s="17"/>
      <c r="E8" s="17"/>
      <c r="F8" s="17"/>
      <c r="G8" s="44" t="s">
        <v>21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4" t="s">
        <v>22</v>
      </c>
      <c r="H9" s="17"/>
      <c r="I9" s="28"/>
      <c r="J9" s="32"/>
    </row>
    <row r="10" spans="1:10" ht="18" customHeight="1">
      <c r="A10" s="11"/>
      <c r="B10" s="45" t="s">
        <v>24</v>
      </c>
      <c r="C10" s="20"/>
      <c r="D10" s="17"/>
      <c r="E10" s="17"/>
      <c r="F10" s="17"/>
      <c r="G10" s="44" t="s">
        <v>21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4" t="s">
        <v>22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25</v>
      </c>
      <c r="C15" s="92" t="s">
        <v>5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10" ht="18" customHeight="1">
      <c r="A16" s="11"/>
      <c r="B16" s="94">
        <v>1</v>
      </c>
      <c r="C16" s="95" t="s">
        <v>26</v>
      </c>
      <c r="D16" s="96">
        <f>'Rekap 10167'!B17</f>
        <v>0</v>
      </c>
      <c r="E16" s="97">
        <f>'Rekap 10167'!C17</f>
        <v>0</v>
      </c>
      <c r="F16" s="106">
        <f>'Rekap 10167'!D17</f>
        <v>0</v>
      </c>
      <c r="G16" s="60">
        <v>6</v>
      </c>
      <c r="H16" s="115" t="s">
        <v>32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27</v>
      </c>
      <c r="D17" s="78"/>
      <c r="E17" s="76"/>
      <c r="F17" s="81"/>
      <c r="G17" s="61">
        <v>7</v>
      </c>
      <c r="H17" s="116" t="s">
        <v>33</v>
      </c>
      <c r="I17" s="129"/>
      <c r="J17" s="127">
        <f>'SO 10167'!Z49</f>
        <v>0</v>
      </c>
    </row>
    <row r="18" spans="1:10" ht="18" customHeight="1">
      <c r="A18" s="11"/>
      <c r="B18" s="68">
        <v>3</v>
      </c>
      <c r="C18" s="72" t="s">
        <v>28</v>
      </c>
      <c r="D18" s="79"/>
      <c r="E18" s="77"/>
      <c r="F18" s="82"/>
      <c r="G18" s="61">
        <v>8</v>
      </c>
      <c r="H18" s="116" t="s">
        <v>34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10" ht="18" customHeight="1" thickTop="1">
      <c r="A21" s="11"/>
      <c r="B21" s="65" t="s">
        <v>41</v>
      </c>
      <c r="C21" s="69" t="s">
        <v>6</v>
      </c>
      <c r="D21" s="75"/>
      <c r="E21" s="19"/>
      <c r="F21" s="98"/>
      <c r="G21" s="65" t="s">
        <v>47</v>
      </c>
      <c r="H21" s="62" t="s">
        <v>6</v>
      </c>
      <c r="I21" s="29"/>
      <c r="J21" s="132"/>
    </row>
    <row r="22" spans="1:26" ht="18" customHeight="1">
      <c r="A22" s="11"/>
      <c r="B22" s="60">
        <v>11</v>
      </c>
      <c r="C22" s="63" t="s">
        <v>42</v>
      </c>
      <c r="D22" s="87"/>
      <c r="E22" s="89" t="s">
        <v>45</v>
      </c>
      <c r="F22" s="81">
        <f>((F16*U22*0)+(F17*V22*0)+(F18*W22*0))/100</f>
        <v>0</v>
      </c>
      <c r="G22" s="60">
        <v>16</v>
      </c>
      <c r="H22" s="115" t="s">
        <v>48</v>
      </c>
      <c r="I22" s="130" t="s">
        <v>45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43</v>
      </c>
      <c r="D23" s="66"/>
      <c r="E23" s="89" t="s">
        <v>46</v>
      </c>
      <c r="F23" s="82">
        <f>((F16*U23*0)+(F17*V23*0)+(F18*W23*0))/100</f>
        <v>0</v>
      </c>
      <c r="G23" s="61">
        <v>17</v>
      </c>
      <c r="H23" s="116" t="s">
        <v>49</v>
      </c>
      <c r="I23" s="130" t="s">
        <v>45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44</v>
      </c>
      <c r="D24" s="66"/>
      <c r="E24" s="89" t="s">
        <v>45</v>
      </c>
      <c r="F24" s="82">
        <f>((F16*U24*0)+(F17*V24*0)+(F18*W24*0))/100</f>
        <v>0</v>
      </c>
      <c r="G24" s="61">
        <v>18</v>
      </c>
      <c r="H24" s="116" t="s">
        <v>50</v>
      </c>
      <c r="I24" s="130" t="s">
        <v>46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J28-SUM('SO 10167'!K9:'SO 10167'!K49)</f>
        <v>0</v>
      </c>
      <c r="J29" s="119">
        <f>ROUND(((ROUND(I29,2)*20)/100),2)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SUM('SO 10167'!K9:'SO 10167'!K49)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29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40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54</v>
      </c>
      <c r="E33" s="15"/>
      <c r="F33" s="103"/>
      <c r="G33" s="111">
        <v>26</v>
      </c>
      <c r="H33" s="142" t="s">
        <v>55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20</v>
      </c>
      <c r="B1" s="144"/>
      <c r="C1" s="144"/>
      <c r="D1" s="145" t="s">
        <v>17</v>
      </c>
      <c r="E1" s="144"/>
      <c r="F1" s="144"/>
      <c r="W1">
        <v>30.126</v>
      </c>
    </row>
    <row r="2" spans="1:6" ht="15">
      <c r="A2" s="145" t="s">
        <v>24</v>
      </c>
      <c r="B2" s="144"/>
      <c r="C2" s="144"/>
      <c r="D2" s="145" t="s">
        <v>14</v>
      </c>
      <c r="E2" s="144"/>
      <c r="F2" s="144"/>
    </row>
    <row r="3" spans="1:6" ht="15">
      <c r="A3" s="145" t="s">
        <v>23</v>
      </c>
      <c r="B3" s="144"/>
      <c r="C3" s="144"/>
      <c r="D3" s="145" t="s">
        <v>60</v>
      </c>
      <c r="E3" s="144"/>
      <c r="F3" s="144"/>
    </row>
    <row r="4" spans="1:6" ht="15">
      <c r="A4" s="145" t="s">
        <v>138</v>
      </c>
      <c r="B4" s="144"/>
      <c r="C4" s="144"/>
      <c r="D4" s="144"/>
      <c r="E4" s="144"/>
      <c r="F4" s="144"/>
    </row>
    <row r="5" spans="1:6" ht="15">
      <c r="A5" s="145" t="s">
        <v>15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61</v>
      </c>
      <c r="B8" s="144"/>
      <c r="C8" s="144"/>
      <c r="D8" s="144"/>
      <c r="E8" s="144"/>
      <c r="F8" s="144"/>
    </row>
    <row r="9" spans="1:6" ht="15">
      <c r="A9" s="147" t="s">
        <v>57</v>
      </c>
      <c r="B9" s="147" t="s">
        <v>51</v>
      </c>
      <c r="C9" s="147" t="s">
        <v>52</v>
      </c>
      <c r="D9" s="147" t="s">
        <v>29</v>
      </c>
      <c r="E9" s="147" t="s">
        <v>58</v>
      </c>
      <c r="F9" s="147" t="s">
        <v>59</v>
      </c>
    </row>
    <row r="10" spans="1:26" ht="15">
      <c r="A10" s="154" t="s">
        <v>62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63</v>
      </c>
      <c r="B11" s="157">
        <f>'SO 10167'!L16</f>
        <v>0</v>
      </c>
      <c r="C11" s="157">
        <f>'SO 10167'!M16</f>
        <v>0</v>
      </c>
      <c r="D11" s="157">
        <f>'SO 10167'!I16</f>
        <v>0</v>
      </c>
      <c r="E11" s="158">
        <f>'SO 10167'!P16</f>
        <v>0</v>
      </c>
      <c r="F11" s="158">
        <f>'SO 10167'!S16</f>
        <v>19.2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64</v>
      </c>
      <c r="B12" s="157">
        <f>'SO 10167'!L21</f>
        <v>0</v>
      </c>
      <c r="C12" s="157">
        <f>'SO 10167'!M21</f>
        <v>0</v>
      </c>
      <c r="D12" s="157">
        <f>'SO 10167'!I21</f>
        <v>0</v>
      </c>
      <c r="E12" s="158">
        <f>'SO 10167'!P21</f>
        <v>0.06</v>
      </c>
      <c r="F12" s="158">
        <f>'SO 10167'!S21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65</v>
      </c>
      <c r="B13" s="157">
        <f>'SO 10167'!L27</f>
        <v>0</v>
      </c>
      <c r="C13" s="157">
        <f>'SO 10167'!M27</f>
        <v>0</v>
      </c>
      <c r="D13" s="157">
        <f>'SO 10167'!I27</f>
        <v>0</v>
      </c>
      <c r="E13" s="158">
        <f>'SO 10167'!P27</f>
        <v>25.97</v>
      </c>
      <c r="F13" s="158">
        <f>'SO 10167'!S27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156" t="s">
        <v>66</v>
      </c>
      <c r="B14" s="157">
        <f>'SO 10167'!L31</f>
        <v>0</v>
      </c>
      <c r="C14" s="157">
        <f>'SO 10167'!M31</f>
        <v>0</v>
      </c>
      <c r="D14" s="157">
        <f>'SO 10167'!I31</f>
        <v>0</v>
      </c>
      <c r="E14" s="158">
        <f>'SO 10167'!P31</f>
        <v>11.45</v>
      </c>
      <c r="F14" s="158">
        <f>'SO 10167'!S31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15">
      <c r="A15" s="156" t="s">
        <v>67</v>
      </c>
      <c r="B15" s="157">
        <f>'SO 10167'!L42</f>
        <v>0</v>
      </c>
      <c r="C15" s="157">
        <f>'SO 10167'!M42</f>
        <v>0</v>
      </c>
      <c r="D15" s="157">
        <f>'SO 10167'!I42</f>
        <v>0</v>
      </c>
      <c r="E15" s="158">
        <f>'SO 10167'!P42</f>
        <v>11.05</v>
      </c>
      <c r="F15" s="158">
        <f>'SO 10167'!S42</f>
        <v>1.1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15">
      <c r="A16" s="156" t="s">
        <v>68</v>
      </c>
      <c r="B16" s="157">
        <f>'SO 10167'!L46</f>
        <v>0</v>
      </c>
      <c r="C16" s="157">
        <f>'SO 10167'!M46</f>
        <v>0</v>
      </c>
      <c r="D16" s="157">
        <f>'SO 10167'!I46</f>
        <v>0</v>
      </c>
      <c r="E16" s="158">
        <f>'SO 10167'!P46</f>
        <v>0</v>
      </c>
      <c r="F16" s="158">
        <f>'SO 10167'!S46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5">
      <c r="A17" s="2" t="s">
        <v>62</v>
      </c>
      <c r="B17" s="159">
        <f>'SO 10167'!L48</f>
        <v>0</v>
      </c>
      <c r="C17" s="159">
        <f>'SO 10167'!M48</f>
        <v>0</v>
      </c>
      <c r="D17" s="159">
        <f>'SO 10167'!I48</f>
        <v>0</v>
      </c>
      <c r="E17" s="160">
        <f>'SO 10167'!P48</f>
        <v>48.53</v>
      </c>
      <c r="F17" s="160">
        <f>'SO 10167'!S48</f>
        <v>20.3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6" ht="15">
      <c r="A18" s="1"/>
      <c r="B18" s="149"/>
      <c r="C18" s="149"/>
      <c r="D18" s="149"/>
      <c r="E18" s="148"/>
      <c r="F18" s="148"/>
    </row>
    <row r="19" spans="1:26" ht="15">
      <c r="A19" s="2" t="s">
        <v>69</v>
      </c>
      <c r="B19" s="159">
        <f>'SO 10167'!L49</f>
        <v>0</v>
      </c>
      <c r="C19" s="159">
        <f>'SO 10167'!M49</f>
        <v>0</v>
      </c>
      <c r="D19" s="159">
        <f>'SO 10167'!I49</f>
        <v>0</v>
      </c>
      <c r="E19" s="160">
        <f>'SO 10167'!P49</f>
        <v>48.53</v>
      </c>
      <c r="F19" s="160">
        <f>'SO 10167'!S49</f>
        <v>20.3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6" ht="15">
      <c r="A20" s="1"/>
      <c r="B20" s="149"/>
      <c r="C20" s="149"/>
      <c r="D20" s="149"/>
      <c r="E20" s="148"/>
      <c r="F20" s="148"/>
    </row>
    <row r="21" spans="1:6" ht="15">
      <c r="A21" s="1"/>
      <c r="B21" s="149"/>
      <c r="C21" s="149"/>
      <c r="D21" s="149"/>
      <c r="E21" s="148"/>
      <c r="F21" s="148"/>
    </row>
    <row r="22" spans="1:6" ht="15">
      <c r="A22" s="1"/>
      <c r="B22" s="149"/>
      <c r="C22" s="149"/>
      <c r="D22" s="149"/>
      <c r="E22" s="148"/>
      <c r="F22" s="148"/>
    </row>
    <row r="23" spans="1:6" ht="15">
      <c r="A23" s="1"/>
      <c r="B23" s="149"/>
      <c r="C23" s="149"/>
      <c r="D23" s="149"/>
      <c r="E23" s="148"/>
      <c r="F23" s="148"/>
    </row>
    <row r="24" spans="1:6" ht="15">
      <c r="A24" s="1"/>
      <c r="B24" s="149"/>
      <c r="C24" s="149"/>
      <c r="D24" s="149"/>
      <c r="E24" s="148"/>
      <c r="F24" s="148"/>
    </row>
    <row r="25" spans="1:6" ht="15">
      <c r="A25" s="1"/>
      <c r="B25" s="149"/>
      <c r="C25" s="149"/>
      <c r="D25" s="149"/>
      <c r="E25" s="148"/>
      <c r="F25" s="148"/>
    </row>
    <row r="26" spans="1:6" ht="15">
      <c r="A26" s="1"/>
      <c r="B26" s="149"/>
      <c r="C26" s="149"/>
      <c r="D26" s="149"/>
      <c r="E26" s="148"/>
      <c r="F26" s="148"/>
    </row>
    <row r="27" spans="1:6" ht="15">
      <c r="A27" s="1"/>
      <c r="B27" s="149"/>
      <c r="C27" s="149"/>
      <c r="D27" s="149"/>
      <c r="E27" s="148"/>
      <c r="F27" s="148"/>
    </row>
    <row r="28" spans="1:6" ht="15">
      <c r="A28" s="1"/>
      <c r="B28" s="149"/>
      <c r="C28" s="149"/>
      <c r="D28" s="149"/>
      <c r="E28" s="148"/>
      <c r="F28" s="148"/>
    </row>
    <row r="29" spans="1:6" ht="15">
      <c r="A29" s="1"/>
      <c r="B29" s="149"/>
      <c r="C29" s="149"/>
      <c r="D29" s="149"/>
      <c r="E29" s="148"/>
      <c r="F29" s="148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pane ySplit="8" topLeftCell="BM18" activePane="bottomLeft" state="frozen"/>
      <selection pane="topLeft" activeCell="A1" sqref="A1"/>
      <selection pane="bottomLeft" activeCell="I52" sqref="I52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1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5">
      <c r="A1" s="5" t="s">
        <v>20</v>
      </c>
      <c r="B1" s="3"/>
      <c r="C1" s="3"/>
      <c r="D1" s="3"/>
      <c r="E1" s="5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5" t="s">
        <v>24</v>
      </c>
      <c r="B2" s="3"/>
      <c r="C2" s="3"/>
      <c r="D2" s="3"/>
      <c r="E2" s="5" t="s">
        <v>14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5" t="s">
        <v>23</v>
      </c>
      <c r="B3" s="3"/>
      <c r="C3" s="3"/>
      <c r="D3" s="3"/>
      <c r="E3" s="5" t="s">
        <v>60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5" t="s">
        <v>138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5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3" t="s">
        <v>61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70</v>
      </c>
      <c r="B8" s="164" t="s">
        <v>71</v>
      </c>
      <c r="C8" s="164" t="s">
        <v>72</v>
      </c>
      <c r="D8" s="164" t="s">
        <v>73</v>
      </c>
      <c r="E8" s="164" t="s">
        <v>74</v>
      </c>
      <c r="F8" s="164" t="s">
        <v>75</v>
      </c>
      <c r="G8" s="164" t="s">
        <v>51</v>
      </c>
      <c r="H8" s="164" t="s">
        <v>52</v>
      </c>
      <c r="I8" s="164" t="s">
        <v>76</v>
      </c>
      <c r="J8" s="164"/>
      <c r="K8" s="164"/>
      <c r="L8" s="164"/>
      <c r="M8" s="164"/>
      <c r="N8" s="164"/>
      <c r="O8" s="164"/>
      <c r="P8" s="164" t="s">
        <v>77</v>
      </c>
      <c r="Q8" s="161"/>
      <c r="R8" s="161"/>
      <c r="S8" s="164" t="s">
        <v>78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>
        <v>1</v>
      </c>
      <c r="B11" s="168" t="s">
        <v>79</v>
      </c>
      <c r="C11" s="172" t="s">
        <v>80</v>
      </c>
      <c r="D11" s="168" t="s">
        <v>81</v>
      </c>
      <c r="E11" s="168" t="s">
        <v>82</v>
      </c>
      <c r="F11" s="169">
        <v>4.35</v>
      </c>
      <c r="G11" s="170"/>
      <c r="H11" s="170"/>
      <c r="I11" s="170">
        <f>ROUND(F11*(G11+H11),2)</f>
        <v>0</v>
      </c>
      <c r="J11" s="168">
        <f>ROUND(F11*(N11),2)</f>
        <v>171.35</v>
      </c>
      <c r="K11" s="1">
        <f>ROUND(F11*(O11),2)</f>
        <v>0</v>
      </c>
      <c r="L11" s="1">
        <f>ROUND(F11*(G11+H11),2)</f>
        <v>0</v>
      </c>
      <c r="M11" s="1"/>
      <c r="N11" s="1">
        <v>39.39</v>
      </c>
      <c r="O11" s="1"/>
      <c r="P11" s="167">
        <f>ROUND(F11*(R11),3)</f>
        <v>0</v>
      </c>
      <c r="Q11" s="173"/>
      <c r="R11" s="173">
        <v>0</v>
      </c>
      <c r="S11" s="167">
        <f>ROUND(F11*(X11),3)</f>
        <v>0</v>
      </c>
      <c r="X11">
        <v>0</v>
      </c>
      <c r="Z11">
        <v>0</v>
      </c>
    </row>
    <row r="12" spans="1:26" ht="24.75" customHeight="1">
      <c r="A12" s="171">
        <v>2</v>
      </c>
      <c r="B12" s="168" t="s">
        <v>79</v>
      </c>
      <c r="C12" s="172" t="s">
        <v>83</v>
      </c>
      <c r="D12" s="168" t="s">
        <v>84</v>
      </c>
      <c r="E12" s="168" t="s">
        <v>82</v>
      </c>
      <c r="F12" s="169">
        <v>4.36</v>
      </c>
      <c r="G12" s="170"/>
      <c r="H12" s="170"/>
      <c r="I12" s="170">
        <f>ROUND(F12*(G12+H12),2)</f>
        <v>0</v>
      </c>
      <c r="J12" s="168">
        <f>ROUND(F12*(N12),2)</f>
        <v>7.8</v>
      </c>
      <c r="K12" s="1">
        <f>ROUND(F12*(O12),2)</f>
        <v>0</v>
      </c>
      <c r="L12" s="1">
        <f>ROUND(F12*(G12+H12),2)</f>
        <v>0</v>
      </c>
      <c r="M12" s="1"/>
      <c r="N12" s="1">
        <v>1.79</v>
      </c>
      <c r="O12" s="1"/>
      <c r="P12" s="167">
        <f>ROUND(F12*(R12),3)</f>
        <v>0</v>
      </c>
      <c r="Q12" s="173"/>
      <c r="R12" s="173">
        <v>0</v>
      </c>
      <c r="S12" s="167">
        <f>ROUND(F12*(X12),3)</f>
        <v>0</v>
      </c>
      <c r="X12">
        <v>0</v>
      </c>
      <c r="Z12">
        <v>0</v>
      </c>
    </row>
    <row r="13" spans="1:26" ht="24.75" customHeight="1">
      <c r="A13" s="171">
        <v>3</v>
      </c>
      <c r="B13" s="168" t="s">
        <v>79</v>
      </c>
      <c r="C13" s="172" t="s">
        <v>85</v>
      </c>
      <c r="D13" s="168" t="s">
        <v>86</v>
      </c>
      <c r="E13" s="168" t="s">
        <v>82</v>
      </c>
      <c r="F13" s="169">
        <v>4.36</v>
      </c>
      <c r="G13" s="170"/>
      <c r="H13" s="170"/>
      <c r="I13" s="170">
        <f>ROUND(F13*(G13+H13),2)</f>
        <v>0</v>
      </c>
      <c r="J13" s="168">
        <f>ROUND(F13*(N13),2)</f>
        <v>4.19</v>
      </c>
      <c r="K13" s="1">
        <f>ROUND(F13*(O13),2)</f>
        <v>0</v>
      </c>
      <c r="L13" s="1">
        <f>ROUND(F13*(G13+H13),2)</f>
        <v>0</v>
      </c>
      <c r="M13" s="1"/>
      <c r="N13" s="1">
        <v>0.96</v>
      </c>
      <c r="O13" s="1"/>
      <c r="P13" s="167">
        <f>ROUND(F13*(R13),3)</f>
        <v>0</v>
      </c>
      <c r="Q13" s="173"/>
      <c r="R13" s="173">
        <v>0</v>
      </c>
      <c r="S13" s="167">
        <f>ROUND(F13*(X13),3)</f>
        <v>0</v>
      </c>
      <c r="X13">
        <v>0</v>
      </c>
      <c r="Z13">
        <v>0</v>
      </c>
    </row>
    <row r="14" spans="1:26" ht="24.75" customHeight="1">
      <c r="A14" s="171">
        <v>4</v>
      </c>
      <c r="B14" s="168" t="s">
        <v>87</v>
      </c>
      <c r="C14" s="172" t="s">
        <v>88</v>
      </c>
      <c r="D14" s="168" t="s">
        <v>89</v>
      </c>
      <c r="E14" s="168" t="s">
        <v>90</v>
      </c>
      <c r="F14" s="169">
        <v>34.8</v>
      </c>
      <c r="G14" s="170"/>
      <c r="H14" s="170"/>
      <c r="I14" s="170">
        <f>ROUND(F14*(G14+H14),2)</f>
        <v>0</v>
      </c>
      <c r="J14" s="168">
        <f>ROUND(F14*(N14),2)</f>
        <v>604.13</v>
      </c>
      <c r="K14" s="1">
        <f>ROUND(F14*(O14),2)</f>
        <v>0</v>
      </c>
      <c r="L14" s="1">
        <f>ROUND(F14*(G14+H14),2)</f>
        <v>0</v>
      </c>
      <c r="M14" s="1"/>
      <c r="N14" s="1">
        <v>17.36</v>
      </c>
      <c r="O14" s="1"/>
      <c r="P14" s="167">
        <f>ROUND(F14*(R14),3)</f>
        <v>0</v>
      </c>
      <c r="Q14" s="173"/>
      <c r="R14" s="173">
        <v>0</v>
      </c>
      <c r="S14" s="167">
        <f>ROUND(F14*(X14),3)</f>
        <v>7.83</v>
      </c>
      <c r="X14">
        <v>0.225</v>
      </c>
      <c r="Z14">
        <v>0</v>
      </c>
    </row>
    <row r="15" spans="1:26" ht="24.75" customHeight="1">
      <c r="A15" s="171">
        <v>5</v>
      </c>
      <c r="B15" s="168" t="s">
        <v>87</v>
      </c>
      <c r="C15" s="172" t="s">
        <v>91</v>
      </c>
      <c r="D15" s="168" t="s">
        <v>92</v>
      </c>
      <c r="E15" s="168" t="s">
        <v>90</v>
      </c>
      <c r="F15" s="169">
        <v>116</v>
      </c>
      <c r="G15" s="170"/>
      <c r="H15" s="170"/>
      <c r="I15" s="170">
        <f>ROUND(F15*(G15+H15),2)</f>
        <v>0</v>
      </c>
      <c r="J15" s="168">
        <f>ROUND(F15*(N15),2)</f>
        <v>303.92</v>
      </c>
      <c r="K15" s="1">
        <f>ROUND(F15*(O15),2)</f>
        <v>0</v>
      </c>
      <c r="L15" s="1">
        <f>ROUND(F15*(G15+H15),2)</f>
        <v>0</v>
      </c>
      <c r="M15" s="1"/>
      <c r="N15" s="1">
        <v>2.62</v>
      </c>
      <c r="O15" s="1"/>
      <c r="P15" s="167">
        <f>ROUND(F15*(R15),3)</f>
        <v>0</v>
      </c>
      <c r="Q15" s="173"/>
      <c r="R15" s="173">
        <v>0</v>
      </c>
      <c r="S15" s="167">
        <f>ROUND(F15*(X15),3)</f>
        <v>11.368</v>
      </c>
      <c r="X15">
        <v>0.098</v>
      </c>
      <c r="Z15">
        <v>0</v>
      </c>
    </row>
    <row r="16" spans="1:26" ht="15">
      <c r="A16" s="156"/>
      <c r="B16" s="156"/>
      <c r="C16" s="156"/>
      <c r="D16" s="156" t="s">
        <v>63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</v>
      </c>
      <c r="Q16" s="153"/>
      <c r="R16" s="153"/>
      <c r="S16" s="174">
        <f>ROUND((SUM(S10:S15))/1,2)</f>
        <v>19.2</v>
      </c>
      <c r="T16" s="153"/>
      <c r="U16" s="153"/>
      <c r="V16" s="153"/>
      <c r="W16" s="153"/>
      <c r="X16" s="153"/>
      <c r="Y16" s="153"/>
      <c r="Z16" s="153"/>
    </row>
    <row r="17" spans="1:19" ht="15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ht="15">
      <c r="A18" s="156"/>
      <c r="B18" s="156"/>
      <c r="C18" s="156"/>
      <c r="D18" s="156" t="s">
        <v>64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75" customHeight="1">
      <c r="A19" s="171">
        <v>6</v>
      </c>
      <c r="B19" s="168" t="s">
        <v>93</v>
      </c>
      <c r="C19" s="172" t="s">
        <v>94</v>
      </c>
      <c r="D19" s="168" t="s">
        <v>95</v>
      </c>
      <c r="E19" s="168" t="s">
        <v>90</v>
      </c>
      <c r="F19" s="169">
        <v>116</v>
      </c>
      <c r="G19" s="170"/>
      <c r="H19" s="170"/>
      <c r="I19" s="170">
        <f>ROUND(F19*(G19+H19),2)</f>
        <v>0</v>
      </c>
      <c r="J19" s="168">
        <f>ROUND(F19*(N19),2)</f>
        <v>53.36</v>
      </c>
      <c r="K19" s="1">
        <f>ROUND(F19*(O19),2)</f>
        <v>0</v>
      </c>
      <c r="L19" s="1">
        <f>ROUND(F19*(G19+H19),2)</f>
        <v>0</v>
      </c>
      <c r="M19" s="1"/>
      <c r="N19" s="1">
        <v>0.46</v>
      </c>
      <c r="O19" s="1"/>
      <c r="P19" s="167">
        <f>ROUND(F19*(R19),3)</f>
        <v>0.004</v>
      </c>
      <c r="Q19" s="173"/>
      <c r="R19" s="173">
        <v>3.3E-05</v>
      </c>
      <c r="S19" s="167">
        <f>ROUND(F19*(X19),3)</f>
        <v>0</v>
      </c>
      <c r="X19">
        <v>0</v>
      </c>
      <c r="Z19">
        <v>0</v>
      </c>
    </row>
    <row r="20" spans="1:26" ht="24.75" customHeight="1">
      <c r="A20" s="171">
        <v>7</v>
      </c>
      <c r="B20" s="168" t="s">
        <v>96</v>
      </c>
      <c r="C20" s="172" t="s">
        <v>97</v>
      </c>
      <c r="D20" s="168" t="s">
        <v>98</v>
      </c>
      <c r="E20" s="168" t="s">
        <v>90</v>
      </c>
      <c r="F20" s="169">
        <v>133.39999999999998</v>
      </c>
      <c r="G20" s="170"/>
      <c r="H20" s="170"/>
      <c r="I20" s="170">
        <f>ROUND(F20*(G20+H20),2)</f>
        <v>0</v>
      </c>
      <c r="J20" s="168">
        <f>ROUND(F20*(N20),2)</f>
        <v>136.07</v>
      </c>
      <c r="K20" s="1">
        <f>ROUND(F20*(O20),2)</f>
        <v>0</v>
      </c>
      <c r="L20" s="1"/>
      <c r="M20" s="1">
        <f>ROUND(F20*(G20+H20),2)</f>
        <v>0</v>
      </c>
      <c r="N20" s="1">
        <v>1.02</v>
      </c>
      <c r="O20" s="1"/>
      <c r="P20" s="167">
        <f>ROUND(F20*(R20),3)</f>
        <v>0.053</v>
      </c>
      <c r="Q20" s="173"/>
      <c r="R20" s="173">
        <v>0.0004</v>
      </c>
      <c r="S20" s="167">
        <f>ROUND(F20*(X20),3)</f>
        <v>0</v>
      </c>
      <c r="X20">
        <v>0</v>
      </c>
      <c r="Z20">
        <v>0</v>
      </c>
    </row>
    <row r="21" spans="1:26" ht="15">
      <c r="A21" s="156"/>
      <c r="B21" s="156"/>
      <c r="C21" s="156"/>
      <c r="D21" s="156" t="s">
        <v>64</v>
      </c>
      <c r="E21" s="156"/>
      <c r="F21" s="167"/>
      <c r="G21" s="159">
        <f>ROUND((SUM(L18:L20))/1,2)</f>
        <v>0</v>
      </c>
      <c r="H21" s="159">
        <f>ROUND((SUM(M18:M20))/1,2)</f>
        <v>0</v>
      </c>
      <c r="I21" s="159">
        <f>ROUND((SUM(I18:I20))/1,2)</f>
        <v>0</v>
      </c>
      <c r="J21" s="156"/>
      <c r="K21" s="156"/>
      <c r="L21" s="156">
        <f>ROUND((SUM(L18:L20))/1,2)</f>
        <v>0</v>
      </c>
      <c r="M21" s="156">
        <f>ROUND((SUM(M18:M20))/1,2)</f>
        <v>0</v>
      </c>
      <c r="N21" s="156"/>
      <c r="O21" s="156"/>
      <c r="P21" s="174">
        <f>ROUND((SUM(P18:P20))/1,2)</f>
        <v>0.06</v>
      </c>
      <c r="Q21" s="153"/>
      <c r="R21" s="153"/>
      <c r="S21" s="174">
        <f>ROUND((SUM(S18:S20))/1,2)</f>
        <v>0</v>
      </c>
      <c r="T21" s="153"/>
      <c r="U21" s="153"/>
      <c r="V21" s="153"/>
      <c r="W21" s="153"/>
      <c r="X21" s="153"/>
      <c r="Y21" s="153"/>
      <c r="Z21" s="153"/>
    </row>
    <row r="22" spans="1:19" ht="1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ht="15">
      <c r="A23" s="156"/>
      <c r="B23" s="156"/>
      <c r="C23" s="156"/>
      <c r="D23" s="156" t="s">
        <v>65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75" customHeight="1">
      <c r="A24" s="171">
        <v>8</v>
      </c>
      <c r="B24" s="168" t="s">
        <v>99</v>
      </c>
      <c r="C24" s="172" t="s">
        <v>100</v>
      </c>
      <c r="D24" s="168" t="s">
        <v>139</v>
      </c>
      <c r="E24" s="168" t="s">
        <v>90</v>
      </c>
      <c r="F24" s="169">
        <v>116</v>
      </c>
      <c r="G24" s="170"/>
      <c r="H24" s="170"/>
      <c r="I24" s="170">
        <f>ROUND(F24*(G24+H24),2)</f>
        <v>0</v>
      </c>
      <c r="J24" s="168">
        <f>ROUND(F24*(N24),2)</f>
        <v>1560.2</v>
      </c>
      <c r="K24" s="1">
        <f>ROUND(F24*(O24),2)</f>
        <v>0</v>
      </c>
      <c r="L24" s="1">
        <f>ROUND(F24*(G24+H24),2)</f>
        <v>0</v>
      </c>
      <c r="M24" s="1"/>
      <c r="N24" s="1">
        <v>13.45</v>
      </c>
      <c r="O24" s="1"/>
      <c r="P24" s="167">
        <f>ROUND(F24*(R24),3)</f>
        <v>12.992</v>
      </c>
      <c r="Q24" s="173"/>
      <c r="R24" s="173">
        <v>0.112</v>
      </c>
      <c r="S24" s="167">
        <f>ROUND(F24*(X24),3)</f>
        <v>0</v>
      </c>
      <c r="X24">
        <v>0</v>
      </c>
      <c r="Z24">
        <v>0</v>
      </c>
    </row>
    <row r="25" spans="1:26" ht="24.75" customHeight="1">
      <c r="A25" s="171">
        <v>9</v>
      </c>
      <c r="B25" s="168" t="s">
        <v>99</v>
      </c>
      <c r="C25" s="172" t="s">
        <v>101</v>
      </c>
      <c r="D25" s="168" t="s">
        <v>102</v>
      </c>
      <c r="E25" s="168" t="s">
        <v>103</v>
      </c>
      <c r="F25" s="169">
        <v>9</v>
      </c>
      <c r="G25" s="170"/>
      <c r="H25" s="170"/>
      <c r="I25" s="170">
        <f>ROUND(F25*(G25+H25),2)</f>
        <v>0</v>
      </c>
      <c r="J25" s="168">
        <f>ROUND(F25*(N25),2)</f>
        <v>146.25</v>
      </c>
      <c r="K25" s="1">
        <f>ROUND(F25*(O25),2)</f>
        <v>0</v>
      </c>
      <c r="L25" s="1">
        <f>ROUND(F25*(G25+H25),2)</f>
        <v>0</v>
      </c>
      <c r="M25" s="1"/>
      <c r="N25" s="1">
        <v>16.25</v>
      </c>
      <c r="O25" s="1"/>
      <c r="P25" s="167">
        <f>ROUND(F25*(R25),3)</f>
        <v>3.176</v>
      </c>
      <c r="Q25" s="173"/>
      <c r="R25" s="173">
        <v>0.35289135</v>
      </c>
      <c r="S25" s="167">
        <f>ROUND(F25*(X25),3)</f>
        <v>0</v>
      </c>
      <c r="X25">
        <v>0</v>
      </c>
      <c r="Z25">
        <v>0</v>
      </c>
    </row>
    <row r="26" spans="1:26" ht="34.5">
      <c r="A26" s="171">
        <v>10</v>
      </c>
      <c r="B26" s="168" t="s">
        <v>104</v>
      </c>
      <c r="C26" s="172" t="s">
        <v>105</v>
      </c>
      <c r="D26" s="168" t="s">
        <v>106</v>
      </c>
      <c r="E26" s="168" t="s">
        <v>90</v>
      </c>
      <c r="F26" s="169">
        <v>66.66</v>
      </c>
      <c r="G26" s="170"/>
      <c r="H26" s="170"/>
      <c r="I26" s="170">
        <f>ROUND(F26*(G26+H26),2)</f>
        <v>0</v>
      </c>
      <c r="J26" s="168">
        <f>ROUND(F26*(N26),2)</f>
        <v>986.57</v>
      </c>
      <c r="K26" s="1">
        <f>ROUND(F26*(O26),2)</f>
        <v>0</v>
      </c>
      <c r="L26" s="1"/>
      <c r="M26" s="1">
        <f>ROUND(F26*(G26+H26),2)</f>
        <v>0</v>
      </c>
      <c r="N26" s="1">
        <v>14.8</v>
      </c>
      <c r="O26" s="1"/>
      <c r="P26" s="167">
        <f>ROUND(F26*(R26),3)</f>
        <v>9.799</v>
      </c>
      <c r="Q26" s="173"/>
      <c r="R26" s="173">
        <v>0.147</v>
      </c>
      <c r="S26" s="167">
        <f>ROUND(F26*(X26),3)</f>
        <v>0</v>
      </c>
      <c r="X26">
        <v>0</v>
      </c>
      <c r="Z26">
        <v>0</v>
      </c>
    </row>
    <row r="27" spans="1:26" ht="15">
      <c r="A27" s="156"/>
      <c r="B27" s="156"/>
      <c r="C27" s="156"/>
      <c r="D27" s="156" t="s">
        <v>65</v>
      </c>
      <c r="E27" s="156"/>
      <c r="F27" s="167"/>
      <c r="G27" s="159">
        <f>ROUND((SUM(L23:L26))/1,2)</f>
        <v>0</v>
      </c>
      <c r="H27" s="159">
        <f>ROUND((SUM(M23:M26))/1,2)</f>
        <v>0</v>
      </c>
      <c r="I27" s="159">
        <f>ROUND((SUM(I23:I26))/1,2)</f>
        <v>0</v>
      </c>
      <c r="J27" s="156"/>
      <c r="K27" s="156"/>
      <c r="L27" s="156">
        <f>ROUND((SUM(L23:L26))/1,2)</f>
        <v>0</v>
      </c>
      <c r="M27" s="156">
        <f>ROUND((SUM(M23:M26))/1,2)</f>
        <v>0</v>
      </c>
      <c r="N27" s="156"/>
      <c r="O27" s="156"/>
      <c r="P27" s="174">
        <f>ROUND((SUM(P23:P26))/1,2)</f>
        <v>25.97</v>
      </c>
      <c r="Q27" s="153"/>
      <c r="R27" s="153"/>
      <c r="S27" s="174">
        <f>ROUND((SUM(S23:S26))/1,2)</f>
        <v>0</v>
      </c>
      <c r="T27" s="153"/>
      <c r="U27" s="153"/>
      <c r="V27" s="153"/>
      <c r="W27" s="153"/>
      <c r="X27" s="153"/>
      <c r="Y27" s="153"/>
      <c r="Z27" s="153"/>
    </row>
    <row r="28" spans="1:19" ht="1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ht="15">
      <c r="A29" s="156"/>
      <c r="B29" s="156"/>
      <c r="C29" s="156"/>
      <c r="D29" s="156" t="s">
        <v>66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75" customHeight="1">
      <c r="A30" s="171">
        <v>11</v>
      </c>
      <c r="B30" s="168" t="s">
        <v>107</v>
      </c>
      <c r="C30" s="172" t="s">
        <v>108</v>
      </c>
      <c r="D30" s="168" t="s">
        <v>109</v>
      </c>
      <c r="E30" s="168" t="s">
        <v>90</v>
      </c>
      <c r="F30" s="169">
        <v>116</v>
      </c>
      <c r="G30" s="170"/>
      <c r="H30" s="170"/>
      <c r="I30" s="170">
        <f>ROUND(F30*(G30+H30),2)</f>
        <v>0</v>
      </c>
      <c r="J30" s="168">
        <f>ROUND(F30*(N30),2)</f>
        <v>801.56</v>
      </c>
      <c r="K30" s="1">
        <f>ROUND(F30*(O30),2)</f>
        <v>0</v>
      </c>
      <c r="L30" s="1">
        <f>ROUND(F30*(G30+H30),2)</f>
        <v>0</v>
      </c>
      <c r="M30" s="1"/>
      <c r="N30" s="1">
        <v>6.91</v>
      </c>
      <c r="O30" s="1"/>
      <c r="P30" s="167">
        <f>ROUND(F30*(R30),3)</f>
        <v>11.449</v>
      </c>
      <c r="Q30" s="173"/>
      <c r="R30" s="173">
        <v>0.0987</v>
      </c>
      <c r="S30" s="167">
        <f>ROUND(F30*(X30),3)</f>
        <v>0</v>
      </c>
      <c r="X30">
        <v>0</v>
      </c>
      <c r="Z30">
        <v>0</v>
      </c>
    </row>
    <row r="31" spans="1:26" ht="15">
      <c r="A31" s="156"/>
      <c r="B31" s="156"/>
      <c r="C31" s="156"/>
      <c r="D31" s="156" t="s">
        <v>66</v>
      </c>
      <c r="E31" s="156"/>
      <c r="F31" s="167"/>
      <c r="G31" s="159">
        <f>ROUND((SUM(L29:L30))/1,2)</f>
        <v>0</v>
      </c>
      <c r="H31" s="159">
        <f>ROUND((SUM(M29:M30))/1,2)</f>
        <v>0</v>
      </c>
      <c r="I31" s="159">
        <f>ROUND((SUM(I29:I30))/1,2)</f>
        <v>0</v>
      </c>
      <c r="J31" s="156"/>
      <c r="K31" s="156"/>
      <c r="L31" s="156">
        <f>ROUND((SUM(L29:L30))/1,2)</f>
        <v>0</v>
      </c>
      <c r="M31" s="156">
        <f>ROUND((SUM(M29:M30))/1,2)</f>
        <v>0</v>
      </c>
      <c r="N31" s="156"/>
      <c r="O31" s="156"/>
      <c r="P31" s="174">
        <f>ROUND((SUM(P29:P30))/1,2)</f>
        <v>11.45</v>
      </c>
      <c r="Q31" s="153"/>
      <c r="R31" s="153"/>
      <c r="S31" s="174">
        <f>ROUND((SUM(S29:S30))/1,2)</f>
        <v>0</v>
      </c>
      <c r="T31" s="153"/>
      <c r="U31" s="153"/>
      <c r="V31" s="153"/>
      <c r="W31" s="153"/>
      <c r="X31" s="153"/>
      <c r="Y31" s="153"/>
      <c r="Z31" s="153"/>
    </row>
    <row r="32" spans="1:19" ht="1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ht="15">
      <c r="A33" s="156"/>
      <c r="B33" s="156"/>
      <c r="C33" s="156"/>
      <c r="D33" s="156" t="s">
        <v>67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75" customHeight="1">
      <c r="A34" s="171">
        <v>12</v>
      </c>
      <c r="B34" s="168" t="s">
        <v>110</v>
      </c>
      <c r="C34" s="172" t="s">
        <v>111</v>
      </c>
      <c r="D34" s="168" t="s">
        <v>112</v>
      </c>
      <c r="E34" s="168" t="s">
        <v>113</v>
      </c>
      <c r="F34" s="169">
        <v>13.338</v>
      </c>
      <c r="G34" s="170"/>
      <c r="H34" s="170"/>
      <c r="I34" s="170">
        <f aca="true" t="shared" si="0" ref="I34:I41">ROUND(F34*(G34+H34),2)</f>
        <v>0</v>
      </c>
      <c r="J34" s="168">
        <f aca="true" t="shared" si="1" ref="J34:J41">ROUND(F34*(N34),2)</f>
        <v>60.29</v>
      </c>
      <c r="K34" s="1">
        <f aca="true" t="shared" si="2" ref="K34:K41">ROUND(F34*(O34),2)</f>
        <v>0</v>
      </c>
      <c r="L34" s="1">
        <f aca="true" t="shared" si="3" ref="L34:L40">ROUND(F34*(G34+H34),2)</f>
        <v>0</v>
      </c>
      <c r="M34" s="1"/>
      <c r="N34" s="1">
        <v>4.52</v>
      </c>
      <c r="O34" s="1"/>
      <c r="P34" s="167">
        <f aca="true" t="shared" si="4" ref="P34:P41">ROUND(F34*(R34),3)</f>
        <v>0</v>
      </c>
      <c r="Q34" s="173"/>
      <c r="R34" s="173">
        <v>0</v>
      </c>
      <c r="S34" s="167">
        <f aca="true" t="shared" si="5" ref="S34:S41">ROUND(F34*(X34),3)</f>
        <v>0</v>
      </c>
      <c r="X34">
        <v>0</v>
      </c>
      <c r="Z34">
        <v>0</v>
      </c>
    </row>
    <row r="35" spans="1:26" ht="24.75" customHeight="1">
      <c r="A35" s="171">
        <v>13</v>
      </c>
      <c r="B35" s="168" t="s">
        <v>110</v>
      </c>
      <c r="C35" s="172" t="s">
        <v>114</v>
      </c>
      <c r="D35" s="168" t="s">
        <v>115</v>
      </c>
      <c r="E35" s="168" t="s">
        <v>113</v>
      </c>
      <c r="F35" s="169">
        <v>13.338</v>
      </c>
      <c r="G35" s="170"/>
      <c r="H35" s="170"/>
      <c r="I35" s="170">
        <f t="shared" si="0"/>
        <v>0</v>
      </c>
      <c r="J35" s="168">
        <f t="shared" si="1"/>
        <v>7.07</v>
      </c>
      <c r="K35" s="1">
        <f t="shared" si="2"/>
        <v>0</v>
      </c>
      <c r="L35" s="1">
        <f t="shared" si="3"/>
        <v>0</v>
      </c>
      <c r="M35" s="1"/>
      <c r="N35" s="1">
        <v>0.53</v>
      </c>
      <c r="O35" s="1"/>
      <c r="P35" s="167">
        <f t="shared" si="4"/>
        <v>0</v>
      </c>
      <c r="Q35" s="173"/>
      <c r="R35" s="173">
        <v>0</v>
      </c>
      <c r="S35" s="167">
        <f t="shared" si="5"/>
        <v>0</v>
      </c>
      <c r="X35">
        <v>0</v>
      </c>
      <c r="Z35">
        <v>0</v>
      </c>
    </row>
    <row r="36" spans="1:26" ht="24.75" customHeight="1">
      <c r="A36" s="171">
        <v>14</v>
      </c>
      <c r="B36" s="168" t="s">
        <v>116</v>
      </c>
      <c r="C36" s="172" t="s">
        <v>117</v>
      </c>
      <c r="D36" s="168" t="s">
        <v>118</v>
      </c>
      <c r="E36" s="168" t="s">
        <v>113</v>
      </c>
      <c r="F36" s="169">
        <v>13.338</v>
      </c>
      <c r="G36" s="170"/>
      <c r="H36" s="170"/>
      <c r="I36" s="170">
        <f t="shared" si="0"/>
        <v>0</v>
      </c>
      <c r="J36" s="168">
        <f t="shared" si="1"/>
        <v>100.7</v>
      </c>
      <c r="K36" s="1">
        <f t="shared" si="2"/>
        <v>0</v>
      </c>
      <c r="L36" s="1">
        <f t="shared" si="3"/>
        <v>0</v>
      </c>
      <c r="M36" s="1"/>
      <c r="N36" s="1">
        <v>7.55</v>
      </c>
      <c r="O36" s="1"/>
      <c r="P36" s="167">
        <f t="shared" si="4"/>
        <v>0</v>
      </c>
      <c r="Q36" s="173"/>
      <c r="R36" s="173">
        <v>0</v>
      </c>
      <c r="S36" s="167">
        <f t="shared" si="5"/>
        <v>0</v>
      </c>
      <c r="X36">
        <v>0</v>
      </c>
      <c r="Z36">
        <v>0</v>
      </c>
    </row>
    <row r="37" spans="1:26" ht="24.75" customHeight="1">
      <c r="A37" s="171">
        <v>15</v>
      </c>
      <c r="B37" s="168" t="s">
        <v>116</v>
      </c>
      <c r="C37" s="172" t="s">
        <v>119</v>
      </c>
      <c r="D37" s="168" t="s">
        <v>120</v>
      </c>
      <c r="E37" s="168" t="s">
        <v>121</v>
      </c>
      <c r="F37" s="169">
        <v>4.4079999999999995</v>
      </c>
      <c r="G37" s="170"/>
      <c r="H37" s="170"/>
      <c r="I37" s="170">
        <f t="shared" si="0"/>
        <v>0</v>
      </c>
      <c r="J37" s="168">
        <f t="shared" si="1"/>
        <v>220.4</v>
      </c>
      <c r="K37" s="1">
        <f t="shared" si="2"/>
        <v>0</v>
      </c>
      <c r="L37" s="1">
        <f t="shared" si="3"/>
        <v>0</v>
      </c>
      <c r="M37" s="1"/>
      <c r="N37" s="1">
        <v>50</v>
      </c>
      <c r="O37" s="1"/>
      <c r="P37" s="167">
        <f t="shared" si="4"/>
        <v>0</v>
      </c>
      <c r="Q37" s="173"/>
      <c r="R37" s="173">
        <v>0</v>
      </c>
      <c r="S37" s="167">
        <f t="shared" si="5"/>
        <v>0</v>
      </c>
      <c r="X37">
        <v>0</v>
      </c>
      <c r="Z37">
        <v>0</v>
      </c>
    </row>
    <row r="38" spans="1:26" ht="24.75" customHeight="1">
      <c r="A38" s="171">
        <v>16</v>
      </c>
      <c r="B38" s="168" t="s">
        <v>116</v>
      </c>
      <c r="C38" s="172" t="s">
        <v>119</v>
      </c>
      <c r="D38" s="168" t="s">
        <v>122</v>
      </c>
      <c r="E38" s="168" t="s">
        <v>121</v>
      </c>
      <c r="F38" s="169">
        <v>8.93</v>
      </c>
      <c r="G38" s="170"/>
      <c r="H38" s="170"/>
      <c r="I38" s="170">
        <f t="shared" si="0"/>
        <v>0</v>
      </c>
      <c r="J38" s="168">
        <f t="shared" si="1"/>
        <v>207.27</v>
      </c>
      <c r="K38" s="1">
        <f t="shared" si="2"/>
        <v>0</v>
      </c>
      <c r="L38" s="1">
        <f t="shared" si="3"/>
        <v>0</v>
      </c>
      <c r="M38" s="1"/>
      <c r="N38" s="1">
        <v>23.21</v>
      </c>
      <c r="O38" s="1"/>
      <c r="P38" s="167">
        <f t="shared" si="4"/>
        <v>0</v>
      </c>
      <c r="Q38" s="173"/>
      <c r="R38" s="173">
        <v>0</v>
      </c>
      <c r="S38" s="167">
        <f t="shared" si="5"/>
        <v>0</v>
      </c>
      <c r="X38">
        <v>0</v>
      </c>
      <c r="Z38">
        <v>0</v>
      </c>
    </row>
    <row r="39" spans="1:26" ht="34.5" customHeight="1">
      <c r="A39" s="171">
        <v>17</v>
      </c>
      <c r="B39" s="168" t="s">
        <v>123</v>
      </c>
      <c r="C39" s="172" t="s">
        <v>124</v>
      </c>
      <c r="D39" s="168" t="s">
        <v>125</v>
      </c>
      <c r="E39" s="168" t="s">
        <v>82</v>
      </c>
      <c r="F39" s="169">
        <v>0.5000000000000001</v>
      </c>
      <c r="G39" s="170"/>
      <c r="H39" s="170"/>
      <c r="I39" s="170">
        <f t="shared" si="0"/>
        <v>0</v>
      </c>
      <c r="J39" s="168">
        <f t="shared" si="1"/>
        <v>44.54</v>
      </c>
      <c r="K39" s="1">
        <f t="shared" si="2"/>
        <v>0</v>
      </c>
      <c r="L39" s="1">
        <f t="shared" si="3"/>
        <v>0</v>
      </c>
      <c r="M39" s="1"/>
      <c r="N39" s="1">
        <v>89.08</v>
      </c>
      <c r="O39" s="1"/>
      <c r="P39" s="167">
        <f t="shared" si="4"/>
        <v>0</v>
      </c>
      <c r="Q39" s="173"/>
      <c r="R39" s="173">
        <v>0</v>
      </c>
      <c r="S39" s="167">
        <f t="shared" si="5"/>
        <v>1.1</v>
      </c>
      <c r="X39">
        <v>2.2</v>
      </c>
      <c r="Z39">
        <v>0</v>
      </c>
    </row>
    <row r="40" spans="1:26" ht="24.75" customHeight="1">
      <c r="A40" s="171">
        <v>18</v>
      </c>
      <c r="B40" s="168" t="s">
        <v>99</v>
      </c>
      <c r="C40" s="172" t="s">
        <v>126</v>
      </c>
      <c r="D40" s="168" t="s">
        <v>127</v>
      </c>
      <c r="E40" s="168" t="s">
        <v>103</v>
      </c>
      <c r="F40" s="169">
        <v>58</v>
      </c>
      <c r="G40" s="170"/>
      <c r="H40" s="170"/>
      <c r="I40" s="170">
        <f t="shared" si="0"/>
        <v>0</v>
      </c>
      <c r="J40" s="168">
        <f t="shared" si="1"/>
        <v>470.96</v>
      </c>
      <c r="K40" s="1">
        <f t="shared" si="2"/>
        <v>0</v>
      </c>
      <c r="L40" s="1">
        <f t="shared" si="3"/>
        <v>0</v>
      </c>
      <c r="M40" s="1"/>
      <c r="N40" s="1">
        <v>8.12</v>
      </c>
      <c r="O40" s="1"/>
      <c r="P40" s="167">
        <f t="shared" si="4"/>
        <v>10.23</v>
      </c>
      <c r="Q40" s="173"/>
      <c r="R40" s="173">
        <v>0.1763846602</v>
      </c>
      <c r="S40" s="167">
        <f t="shared" si="5"/>
        <v>0</v>
      </c>
      <c r="X40">
        <v>0</v>
      </c>
      <c r="Z40">
        <v>0</v>
      </c>
    </row>
    <row r="41" spans="1:26" ht="24.75" customHeight="1">
      <c r="A41" s="171">
        <v>19</v>
      </c>
      <c r="B41" s="168" t="s">
        <v>104</v>
      </c>
      <c r="C41" s="172" t="s">
        <v>128</v>
      </c>
      <c r="D41" s="168" t="s">
        <v>129</v>
      </c>
      <c r="E41" s="168" t="s">
        <v>130</v>
      </c>
      <c r="F41" s="169">
        <v>10.1</v>
      </c>
      <c r="G41" s="170"/>
      <c r="H41" s="170"/>
      <c r="I41" s="170">
        <f t="shared" si="0"/>
        <v>0</v>
      </c>
      <c r="J41" s="168">
        <f t="shared" si="1"/>
        <v>74.44</v>
      </c>
      <c r="K41" s="1">
        <f t="shared" si="2"/>
        <v>0</v>
      </c>
      <c r="L41" s="1"/>
      <c r="M41" s="1">
        <f>ROUND(F41*(G41+H41),2)</f>
        <v>0</v>
      </c>
      <c r="N41" s="1">
        <v>7.37</v>
      </c>
      <c r="O41" s="1"/>
      <c r="P41" s="167">
        <f t="shared" si="4"/>
        <v>0.818</v>
      </c>
      <c r="Q41" s="173"/>
      <c r="R41" s="173">
        <v>0.081</v>
      </c>
      <c r="S41" s="167">
        <f t="shared" si="5"/>
        <v>0</v>
      </c>
      <c r="X41">
        <v>0</v>
      </c>
      <c r="Z41">
        <v>0</v>
      </c>
    </row>
    <row r="42" spans="1:26" ht="15">
      <c r="A42" s="156"/>
      <c r="B42" s="156"/>
      <c r="C42" s="156"/>
      <c r="D42" s="156" t="s">
        <v>67</v>
      </c>
      <c r="E42" s="156"/>
      <c r="F42" s="167"/>
      <c r="G42" s="159">
        <f>ROUND((SUM(L33:L41))/1,2)</f>
        <v>0</v>
      </c>
      <c r="H42" s="159">
        <f>ROUND((SUM(M33:M41))/1,2)</f>
        <v>0</v>
      </c>
      <c r="I42" s="159">
        <f>ROUND((SUM(I33:I41))/1,2)</f>
        <v>0</v>
      </c>
      <c r="J42" s="156"/>
      <c r="K42" s="156"/>
      <c r="L42" s="156">
        <f>ROUND((SUM(L33:L41))/1,2)</f>
        <v>0</v>
      </c>
      <c r="M42" s="156">
        <f>ROUND((SUM(M33:M41))/1,2)</f>
        <v>0</v>
      </c>
      <c r="N42" s="156"/>
      <c r="O42" s="156"/>
      <c r="P42" s="174">
        <f>ROUND((SUM(P33:P41))/1,2)</f>
        <v>11.05</v>
      </c>
      <c r="Q42" s="153"/>
      <c r="R42" s="153"/>
      <c r="S42" s="174">
        <f>ROUND((SUM(S33:S41))/1,2)</f>
        <v>1.1</v>
      </c>
      <c r="T42" s="153"/>
      <c r="U42" s="153"/>
      <c r="V42" s="153"/>
      <c r="W42" s="153"/>
      <c r="X42" s="153"/>
      <c r="Y42" s="153"/>
      <c r="Z42" s="153"/>
    </row>
    <row r="43" spans="1:19" ht="1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ht="15">
      <c r="A44" s="156"/>
      <c r="B44" s="156"/>
      <c r="C44" s="156"/>
      <c r="D44" s="156" t="s">
        <v>68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75" customHeight="1">
      <c r="A45" s="171">
        <v>20</v>
      </c>
      <c r="B45" s="168" t="s">
        <v>99</v>
      </c>
      <c r="C45" s="172" t="s">
        <v>131</v>
      </c>
      <c r="D45" s="168" t="s">
        <v>132</v>
      </c>
      <c r="E45" s="168" t="s">
        <v>113</v>
      </c>
      <c r="F45" s="169">
        <v>48.5218404416</v>
      </c>
      <c r="G45" s="170"/>
      <c r="H45" s="170"/>
      <c r="I45" s="170">
        <f>ROUND(F45*(G45+H45),2)</f>
        <v>0</v>
      </c>
      <c r="J45" s="168">
        <f>ROUND(F45*(N45),2)</f>
        <v>314.91</v>
      </c>
      <c r="K45" s="1">
        <f>ROUND(F45*(O45),2)</f>
        <v>0</v>
      </c>
      <c r="L45" s="1">
        <f>ROUND(F45*(G45+H45),2)</f>
        <v>0</v>
      </c>
      <c r="M45" s="1"/>
      <c r="N45" s="1">
        <v>6.49</v>
      </c>
      <c r="O45" s="1"/>
      <c r="P45" s="167">
        <f>ROUND(F45*(R45),3)</f>
        <v>0</v>
      </c>
      <c r="Q45" s="173"/>
      <c r="R45" s="173">
        <v>0</v>
      </c>
      <c r="S45" s="167">
        <f>ROUND(F45*(X45),3)</f>
        <v>0</v>
      </c>
      <c r="X45">
        <v>0</v>
      </c>
      <c r="Z45">
        <v>0</v>
      </c>
    </row>
    <row r="46" spans="1:19" ht="15">
      <c r="A46" s="156"/>
      <c r="B46" s="156"/>
      <c r="C46" s="156"/>
      <c r="D46" s="156" t="s">
        <v>68</v>
      </c>
      <c r="E46" s="156"/>
      <c r="F46" s="167"/>
      <c r="G46" s="159">
        <f>ROUND((SUM(L44:L45))/1,2)</f>
        <v>0</v>
      </c>
      <c r="H46" s="159">
        <f>ROUND((SUM(M44:M45))/1,2)</f>
        <v>0</v>
      </c>
      <c r="I46" s="159">
        <f>ROUND((SUM(I44:I45))/1,2)</f>
        <v>0</v>
      </c>
      <c r="J46" s="156"/>
      <c r="K46" s="156"/>
      <c r="L46" s="156">
        <f>ROUND((SUM(L44:L45))/1,2)</f>
        <v>0</v>
      </c>
      <c r="M46" s="156">
        <f>ROUND((SUM(M44:M45))/1,2)</f>
        <v>0</v>
      </c>
      <c r="N46" s="156"/>
      <c r="O46" s="156"/>
      <c r="P46" s="174">
        <f>ROUND((SUM(P44:P45))/1,2)</f>
        <v>0</v>
      </c>
      <c r="S46" s="167">
        <f>ROUND((SUM(S44:S45))/1,2)</f>
        <v>0</v>
      </c>
    </row>
    <row r="47" spans="1:19" ht="1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19" ht="15">
      <c r="A48" s="156"/>
      <c r="B48" s="156"/>
      <c r="C48" s="156"/>
      <c r="D48" s="2" t="s">
        <v>62</v>
      </c>
      <c r="E48" s="156"/>
      <c r="F48" s="167"/>
      <c r="G48" s="159">
        <f>ROUND((SUM(L9:L47))/2,2)</f>
        <v>0</v>
      </c>
      <c r="H48" s="159">
        <f>ROUND((SUM(M9:M47))/2,2)</f>
        <v>0</v>
      </c>
      <c r="I48" s="159">
        <f>ROUND((SUM(I9:I47))/2,2)</f>
        <v>0</v>
      </c>
      <c r="J48" s="156"/>
      <c r="K48" s="156"/>
      <c r="L48" s="156">
        <f>ROUND((SUM(L9:L47))/2,2)</f>
        <v>0</v>
      </c>
      <c r="M48" s="156">
        <f>ROUND((SUM(M9:M47))/2,2)</f>
        <v>0</v>
      </c>
      <c r="N48" s="156"/>
      <c r="O48" s="156"/>
      <c r="P48" s="174">
        <f>ROUND((SUM(P9:P47))/2,2)</f>
        <v>48.53</v>
      </c>
      <c r="S48" s="174">
        <f>ROUND((SUM(S9:S47))/2,2)</f>
        <v>20.3</v>
      </c>
    </row>
    <row r="49" spans="1:26" ht="15">
      <c r="A49" s="175"/>
      <c r="B49" s="175"/>
      <c r="C49" s="175"/>
      <c r="D49" s="175"/>
      <c r="E49" s="175"/>
      <c r="F49" s="176" t="s">
        <v>69</v>
      </c>
      <c r="G49" s="177">
        <f>ROUND((SUM(L9:L48))/3,2)</f>
        <v>0</v>
      </c>
      <c r="H49" s="177">
        <f>ROUND((SUM(M9:M48))/3,2)</f>
        <v>0</v>
      </c>
      <c r="I49" s="177">
        <f>ROUND((SUM(I9:I48))/3,2)</f>
        <v>0</v>
      </c>
      <c r="J49" s="175"/>
      <c r="K49" s="175"/>
      <c r="L49" s="175">
        <f>ROUND((SUM(L9:L48))/3,2)</f>
        <v>0</v>
      </c>
      <c r="M49" s="175">
        <f>ROUND((SUM(M9:M48))/3,2)</f>
        <v>0</v>
      </c>
      <c r="N49" s="175"/>
      <c r="O49" s="175"/>
      <c r="P49" s="190">
        <f>ROUND((SUM(P9:P48))/3,2)</f>
        <v>48.53</v>
      </c>
      <c r="Q49" s="191"/>
      <c r="R49" s="191"/>
      <c r="S49" s="190">
        <f>ROUND((SUM(S9:S48))/3,2)</f>
        <v>20.3</v>
      </c>
      <c r="Z49">
        <f>(SUM(Z9:Z48))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 alignWithMargins="0">
    <oddHeader>&amp;C&amp;B&amp; Rozpočet ZŠ Kukučínová - zhotovenie chodníka / Vlastný</oddHeader>
    <oddFooter xml:space="preserve">&amp;L&amp;7Spracované systémom Systematic®pyramida.wsn, tel.: 051 77 10 585&amp;RStrana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H8" sqref="H8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137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138</v>
      </c>
      <c r="C2" s="38"/>
      <c r="D2" s="39"/>
      <c r="E2" s="39"/>
      <c r="F2" s="39"/>
      <c r="G2" s="43" t="s">
        <v>13</v>
      </c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4" t="s">
        <v>14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16</v>
      </c>
      <c r="C5" s="20"/>
      <c r="D5" s="17"/>
      <c r="E5" s="17"/>
      <c r="F5" s="44" t="s">
        <v>17</v>
      </c>
      <c r="G5" s="17"/>
      <c r="H5" s="17"/>
      <c r="I5" s="46" t="s">
        <v>18</v>
      </c>
      <c r="J5" s="47" t="s">
        <v>19</v>
      </c>
    </row>
    <row r="6" spans="1:10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10" ht="18" customHeight="1">
      <c r="A8" s="11"/>
      <c r="B8" s="45" t="s">
        <v>23</v>
      </c>
      <c r="C8" s="20"/>
      <c r="D8" s="17"/>
      <c r="E8" s="17"/>
      <c r="F8" s="17"/>
      <c r="G8" s="44" t="s">
        <v>21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4" t="s">
        <v>22</v>
      </c>
      <c r="H9" s="17"/>
      <c r="I9" s="28"/>
      <c r="J9" s="32"/>
    </row>
    <row r="10" spans="1:10" ht="18" customHeight="1">
      <c r="A10" s="11"/>
      <c r="B10" s="45" t="s">
        <v>24</v>
      </c>
      <c r="C10" s="20"/>
      <c r="D10" s="17"/>
      <c r="E10" s="17"/>
      <c r="F10" s="17"/>
      <c r="G10" s="44" t="s">
        <v>21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4" t="s">
        <v>22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25</v>
      </c>
      <c r="C15" s="92" t="s">
        <v>5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10" ht="18" customHeight="1">
      <c r="A16" s="11"/>
      <c r="B16" s="94">
        <v>1</v>
      </c>
      <c r="C16" s="95" t="s">
        <v>26</v>
      </c>
      <c r="D16" s="96">
        <f>'Kryci_list 10167'!D16</f>
        <v>0</v>
      </c>
      <c r="E16" s="97">
        <f>'Kryci_list 10167'!E16</f>
        <v>0</v>
      </c>
      <c r="F16" s="106">
        <f>'Kryci_list 10167'!F16</f>
        <v>0</v>
      </c>
      <c r="G16" s="60">
        <v>6</v>
      </c>
      <c r="H16" s="115" t="s">
        <v>32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27</v>
      </c>
      <c r="D17" s="78">
        <f>'Kryci_list 10167'!D17</f>
        <v>0</v>
      </c>
      <c r="E17" s="76">
        <f>'Kryci_list 10167'!E17</f>
        <v>0</v>
      </c>
      <c r="F17" s="81">
        <f>'Kryci_list 10167'!F17</f>
        <v>0</v>
      </c>
      <c r="G17" s="61">
        <v>7</v>
      </c>
      <c r="H17" s="116" t="s">
        <v>33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28</v>
      </c>
      <c r="D18" s="79">
        <f>'Kryci_list 10167'!D18</f>
        <v>0</v>
      </c>
      <c r="E18" s="77">
        <f>'Kryci_list 10167'!E18</f>
        <v>0</v>
      </c>
      <c r="F18" s="82">
        <f>'Kryci_list 10167'!F18</f>
        <v>0</v>
      </c>
      <c r="G18" s="61">
        <v>8</v>
      </c>
      <c r="H18" s="116" t="s">
        <v>34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10" ht="18" customHeight="1" thickTop="1">
      <c r="A21" s="11"/>
      <c r="B21" s="65" t="s">
        <v>41</v>
      </c>
      <c r="C21" s="69" t="s">
        <v>6</v>
      </c>
      <c r="D21" s="75"/>
      <c r="E21" s="19"/>
      <c r="F21" s="98"/>
      <c r="G21" s="65" t="s">
        <v>47</v>
      </c>
      <c r="H21" s="62" t="s">
        <v>6</v>
      </c>
      <c r="I21" s="29"/>
      <c r="J21" s="132"/>
    </row>
    <row r="22" spans="1:10" ht="18" customHeight="1">
      <c r="A22" s="11"/>
      <c r="B22" s="60">
        <v>11</v>
      </c>
      <c r="C22" s="63" t="s">
        <v>42</v>
      </c>
      <c r="D22" s="87"/>
      <c r="E22" s="90"/>
      <c r="F22" s="81">
        <f>'Kryci_list 10167'!F22</f>
        <v>0</v>
      </c>
      <c r="G22" s="60">
        <v>16</v>
      </c>
      <c r="H22" s="115" t="s">
        <v>48</v>
      </c>
      <c r="I22" s="129"/>
      <c r="J22" s="126">
        <f>'Kryci_list 10167'!J22</f>
        <v>0</v>
      </c>
    </row>
    <row r="23" spans="1:10" ht="18" customHeight="1">
      <c r="A23" s="11"/>
      <c r="B23" s="61">
        <v>12</v>
      </c>
      <c r="C23" s="64" t="s">
        <v>43</v>
      </c>
      <c r="D23" s="66"/>
      <c r="E23" s="90"/>
      <c r="F23" s="82">
        <f>'Kryci_list 10167'!F23</f>
        <v>0</v>
      </c>
      <c r="G23" s="61">
        <v>17</v>
      </c>
      <c r="H23" s="116" t="s">
        <v>49</v>
      </c>
      <c r="I23" s="129"/>
      <c r="J23" s="127">
        <f>'Kryci_list 10167'!J23</f>
        <v>0</v>
      </c>
    </row>
    <row r="24" spans="1:10" ht="18" customHeight="1">
      <c r="A24" s="11"/>
      <c r="B24" s="61">
        <v>13</v>
      </c>
      <c r="C24" s="64" t="s">
        <v>44</v>
      </c>
      <c r="D24" s="66"/>
      <c r="E24" s="90"/>
      <c r="F24" s="82">
        <f>'Kryci_list 10167'!F24</f>
        <v>0</v>
      </c>
      <c r="G24" s="61">
        <v>18</v>
      </c>
      <c r="H24" s="116" t="s">
        <v>50</v>
      </c>
      <c r="I24" s="129"/>
      <c r="J24" s="127">
        <f>'Kryci_list 10167'!J24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Rekapitulácia!B9</f>
        <v>0</v>
      </c>
      <c r="J29" s="119">
        <f>ROUND(((ROUND(I29,2)*20)/100),2)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Rekapitulácia!B10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29</v>
      </c>
      <c r="I31" s="28"/>
      <c r="J31" s="189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5" t="s">
        <v>40</v>
      </c>
      <c r="H32" s="186"/>
      <c r="I32" s="187"/>
      <c r="J32" s="188"/>
    </row>
    <row r="33" spans="1:10" ht="18" customHeight="1" thickTop="1">
      <c r="A33" s="11"/>
      <c r="B33" s="101"/>
      <c r="C33" s="102"/>
      <c r="D33" s="141" t="s">
        <v>54</v>
      </c>
      <c r="E33" s="15"/>
      <c r="F33" s="15"/>
      <c r="G33" s="14"/>
      <c r="H33" s="141" t="s">
        <v>55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Halgaš</dc:creator>
  <cp:keywords/>
  <dc:description/>
  <cp:lastModifiedBy>Babiak</cp:lastModifiedBy>
  <cp:lastPrinted>2014-06-11T12:47:33Z</cp:lastPrinted>
  <dcterms:created xsi:type="dcterms:W3CDTF">2014-06-11T12:03:57Z</dcterms:created>
  <dcterms:modified xsi:type="dcterms:W3CDTF">2014-06-20T13:37:47Z</dcterms:modified>
  <cp:category/>
  <cp:version/>
  <cp:contentType/>
  <cp:contentStatus/>
</cp:coreProperties>
</file>