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Teplovod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2328" sheetId="3" r:id="rId3"/>
    <sheet name="Rekap 12328" sheetId="4" r:id="rId4"/>
    <sheet name="SO 12328" sheetId="5" r:id="rId5"/>
  </sheets>
  <definedNames>
    <definedName name="_xlnm.Print_Titles" localSheetId="3">'Rekap 12328'!$9:$9</definedName>
    <definedName name="_xlnm.Print_Titles" localSheetId="4">'SO 12328'!$8:$8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E16" i="2"/>
  <c r="F8" i="1"/>
  <c r="J16" i="2" s="1"/>
  <c r="D8" i="1"/>
  <c r="J18" i="2" s="1"/>
  <c r="E7" i="1"/>
  <c r="E8" i="1" s="1"/>
  <c r="J17" i="2" s="1"/>
  <c r="J17" i="3"/>
  <c r="K7" i="1"/>
  <c r="I30" i="3"/>
  <c r="J30" i="3" s="1"/>
  <c r="Z49" i="5"/>
  <c r="M46" i="5"/>
  <c r="C17" i="4" s="1"/>
  <c r="K45" i="5"/>
  <c r="J45" i="5"/>
  <c r="L45" i="5"/>
  <c r="I45" i="5"/>
  <c r="K44" i="5"/>
  <c r="J44" i="5"/>
  <c r="L44" i="5"/>
  <c r="I44" i="5"/>
  <c r="K43" i="5"/>
  <c r="J43" i="5"/>
  <c r="S43" i="5"/>
  <c r="L43" i="5"/>
  <c r="I43" i="5"/>
  <c r="K42" i="5"/>
  <c r="J42" i="5"/>
  <c r="S42" i="5"/>
  <c r="S46" i="5" s="1"/>
  <c r="F17" i="4" s="1"/>
  <c r="P42" i="5"/>
  <c r="P46" i="5" s="1"/>
  <c r="E17" i="4" s="1"/>
  <c r="L42" i="5"/>
  <c r="I42" i="5"/>
  <c r="K41" i="5"/>
  <c r="J41" i="5"/>
  <c r="L41" i="5"/>
  <c r="L46" i="5" s="1"/>
  <c r="B17" i="4" s="1"/>
  <c r="I41" i="5"/>
  <c r="P38" i="5"/>
  <c r="P48" i="5" s="1"/>
  <c r="E18" i="4" s="1"/>
  <c r="H38" i="5"/>
  <c r="M38" i="5"/>
  <c r="M48" i="5" s="1"/>
  <c r="C18" i="4" s="1"/>
  <c r="E17" i="3" s="1"/>
  <c r="K37" i="5"/>
  <c r="J37" i="5"/>
  <c r="L37" i="5"/>
  <c r="I37" i="5"/>
  <c r="K36" i="5"/>
  <c r="J36" i="5"/>
  <c r="S36" i="5"/>
  <c r="L36" i="5"/>
  <c r="I36" i="5"/>
  <c r="K35" i="5"/>
  <c r="J35" i="5"/>
  <c r="S35" i="5"/>
  <c r="L35" i="5"/>
  <c r="I35" i="5"/>
  <c r="H29" i="5"/>
  <c r="M29" i="5"/>
  <c r="C12" i="4" s="1"/>
  <c r="K28" i="5"/>
  <c r="J28" i="5"/>
  <c r="L28" i="5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S21" i="5"/>
  <c r="P21" i="5"/>
  <c r="P29" i="5" s="1"/>
  <c r="E12" i="4" s="1"/>
  <c r="L21" i="5"/>
  <c r="I21" i="5"/>
  <c r="K20" i="5"/>
  <c r="J20" i="5"/>
  <c r="S20" i="5"/>
  <c r="S29" i="5" s="1"/>
  <c r="F12" i="4" s="1"/>
  <c r="L20" i="5"/>
  <c r="L29" i="5" s="1"/>
  <c r="B12" i="4" s="1"/>
  <c r="I20" i="5"/>
  <c r="F11" i="4"/>
  <c r="S17" i="5"/>
  <c r="S31" i="5" s="1"/>
  <c r="F13" i="4" s="1"/>
  <c r="P17" i="5"/>
  <c r="M17" i="5"/>
  <c r="C11" i="4" s="1"/>
  <c r="K16" i="5"/>
  <c r="J16" i="5"/>
  <c r="L16" i="5"/>
  <c r="I16" i="5"/>
  <c r="K15" i="5"/>
  <c r="J15" i="5"/>
  <c r="M15" i="5"/>
  <c r="M31" i="5" s="1"/>
  <c r="C13" i="4" s="1"/>
  <c r="E16" i="3" s="1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49" i="5" s="1"/>
  <c r="J11" i="5"/>
  <c r="L11" i="5"/>
  <c r="I11" i="5"/>
  <c r="J20" i="3"/>
  <c r="I29" i="5" l="1"/>
  <c r="D12" i="4" s="1"/>
  <c r="I46" i="5"/>
  <c r="D17" i="4" s="1"/>
  <c r="J20" i="2"/>
  <c r="L48" i="5"/>
  <c r="B18" i="4" s="1"/>
  <c r="D17" i="3" s="1"/>
  <c r="D17" i="2" s="1"/>
  <c r="L17" i="5"/>
  <c r="B11" i="4" s="1"/>
  <c r="H17" i="5"/>
  <c r="E11" i="4"/>
  <c r="L31" i="5"/>
  <c r="B13" i="4" s="1"/>
  <c r="D16" i="3" s="1"/>
  <c r="D16" i="2" s="1"/>
  <c r="P31" i="5"/>
  <c r="E13" i="4" s="1"/>
  <c r="L38" i="5"/>
  <c r="B16" i="4" s="1"/>
  <c r="S38" i="5"/>
  <c r="F16" i="4" s="1"/>
  <c r="E16" i="4"/>
  <c r="H49" i="5"/>
  <c r="M49" i="5"/>
  <c r="C20" i="4" s="1"/>
  <c r="I17" i="5"/>
  <c r="D11" i="4" s="1"/>
  <c r="H31" i="5"/>
  <c r="I38" i="5"/>
  <c r="D16" i="4" s="1"/>
  <c r="C16" i="4"/>
  <c r="I31" i="5" l="1"/>
  <c r="D13" i="4" s="1"/>
  <c r="F16" i="3" s="1"/>
  <c r="F16" i="2" s="1"/>
  <c r="S48" i="5"/>
  <c r="P49" i="5"/>
  <c r="E20" i="4" s="1"/>
  <c r="I49" i="5"/>
  <c r="I48" i="5"/>
  <c r="D18" i="4" s="1"/>
  <c r="F17" i="3" s="1"/>
  <c r="L49" i="5"/>
  <c r="B20" i="4" s="1"/>
  <c r="J24" i="3"/>
  <c r="J24" i="2" s="1"/>
  <c r="J23" i="3"/>
  <c r="J23" i="2" s="1"/>
  <c r="F22" i="3"/>
  <c r="F22" i="2" s="1"/>
  <c r="F20" i="3"/>
  <c r="D20" i="4" l="1"/>
  <c r="B7" i="1"/>
  <c r="F23" i="3"/>
  <c r="F23" i="2" s="1"/>
  <c r="F17" i="2"/>
  <c r="J22" i="3"/>
  <c r="J22" i="2" s="1"/>
  <c r="F20" i="2"/>
  <c r="F18" i="4"/>
  <c r="S49" i="5"/>
  <c r="F20" i="4" s="1"/>
  <c r="F24" i="3"/>
  <c r="F24" i="2" s="1"/>
  <c r="B8" i="1" l="1"/>
  <c r="J26" i="3"/>
  <c r="J26" i="2"/>
  <c r="J28" i="2" s="1"/>
  <c r="J28" i="3" l="1"/>
  <c r="I29" i="3" s="1"/>
  <c r="J29" i="3" s="1"/>
  <c r="J31" i="3" s="1"/>
  <c r="C7" i="1"/>
  <c r="C8" i="1" l="1"/>
  <c r="G7" i="1"/>
  <c r="G8" i="1" s="1"/>
  <c r="B9" i="1" l="1"/>
  <c r="B10" i="1"/>
  <c r="I30" i="2" l="1"/>
  <c r="J30" i="2" s="1"/>
  <c r="G10" i="1"/>
  <c r="I29" i="2"/>
  <c r="J29" i="2" s="1"/>
  <c r="J31" i="2" s="1"/>
  <c r="G9" i="1"/>
  <c r="G11" i="1" l="1"/>
</calcChain>
</file>

<file path=xl/sharedStrings.xml><?xml version="1.0" encoding="utf-8"?>
<sst xmlns="http://schemas.openxmlformats.org/spreadsheetml/2006/main" count="280" uniqueCount="144">
  <si>
    <t>Rekapitulácia rozpočtu</t>
  </si>
  <si>
    <t>Stavba Demontáž nefunkčného plynovodu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</si>
  <si>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</si>
  <si>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</si>
  <si>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</si>
  <si>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</si>
  <si>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</si>
  <si>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</si>
  <si>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</si>
  <si>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</si>
  <si>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</si>
  <si>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</si>
  <si>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</si>
  <si>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</si>
  <si>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</si>
  <si>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</si>
  <si>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</si>
  <si>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</si>
  <si>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</si>
  <si>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</si>
  <si>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20.11.2017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</si>
  <si>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</si>
  <si>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</si>
  <si>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</si>
  <si>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</si>
  <si>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</si>
  <si>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</si>
  <si>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</si>
  <si>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</si>
  <si>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</si>
  <si>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</si>
  <si>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</si>
  <si>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</si>
  <si>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</si>
  <si>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</si>
  <si>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</si>
  <si>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</si>
  <si>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</si>
  <si>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</si>
  <si>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</si>
  <si>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</si>
  <si>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</si>
  <si>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</si>
  <si>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</si>
  <si>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</si>
  <si>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</si>
  <si>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</si>
  <si>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</si>
  <si>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</si>
  <si>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</si>
  <si>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</si>
  <si>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</si>
  <si>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</si>
  <si>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</si>
  <si>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</si>
  <si>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</si>
  <si>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</si>
  <si>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</si>
  <si>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</si>
  <si>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</si>
  <si>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</si>
  <si>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20.11.2017</t>
  </si>
  <si>
    <t>Prehľad rozpočtových nákladov</t>
  </si>
  <si>
    <t>Práce HSV</t>
  </si>
  <si>
    <t>ZEMNÉ PRÁCE</t>
  </si>
  <si>
    <t>OSTATNÉ PRÁCE</t>
  </si>
  <si>
    <t>Práce PSV</t>
  </si>
  <si>
    <t>IZOLÁCIE TEPELNÉ BEŽNÝCH STAVEB. KONŠTRUKCIÍ</t>
  </si>
  <si>
    <t>ÚSTREDNÉ VYKUROVANIE-ROZVOD POTRUBIA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</si>
  <si>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</si>
  <si>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</si>
  <si>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</si>
  <si>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</si>
  <si>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</si>
  <si>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</si>
  <si>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</si>
  <si>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</si>
  <si>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</si>
  <si>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</si>
  <si>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</si>
  <si>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</si>
  <si>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174201101</t>
  </si>
  <si>
    <t>Zásyp sypaninou bez zhutnenia jám, šachiet, rýh, zárezov v týchto vykopávkach do 100 m3</t>
  </si>
  <si>
    <t>m3</t>
  </si>
  <si>
    <t xml:space="preserve"> 162201201</t>
  </si>
  <si>
    <t>Vodorovné premiestnenie výkopu nosením do 10 m horniny 1 a 2</t>
  </si>
  <si>
    <t xml:space="preserve"> 162201209</t>
  </si>
  <si>
    <t>Príplatok za každých ďalších 10 m</t>
  </si>
  <si>
    <t xml:space="preserve"> 167101100</t>
  </si>
  <si>
    <t>Nakladanie výkopku tr.1-4 ručne</t>
  </si>
  <si>
    <t>P/PC</t>
  </si>
  <si>
    <t xml:space="preserve"> MAT</t>
  </si>
  <si>
    <t>Zemina na zásyp vrátane dopravy</t>
  </si>
  <si>
    <t xml:space="preserve"> 130201001</t>
  </si>
  <si>
    <t>Výkop jamy a ryhy v obmedzenom priestore horn. tr.3 ručne</t>
  </si>
  <si>
    <t xml:space="preserve"> 13/B 1</t>
  </si>
  <si>
    <t xml:space="preserve"> 961043111</t>
  </si>
  <si>
    <t>Búranie základov z betónu prostého alebo preloženého kameňom -2,200 t vo výkope</t>
  </si>
  <si>
    <t xml:space="preserve"> 962042334</t>
  </si>
  <si>
    <t>Búranie muriva z betónu prostého pilierov,  -2,20000t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</si>
  <si>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</si>
  <si>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</si>
  <si>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</si>
  <si>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</si>
  <si>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</si>
  <si>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</si>
  <si>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</si>
  <si>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</si>
  <si>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</si>
  <si>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</si>
  <si>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SKLADKA</t>
  </si>
  <si>
    <t>Poplatok za uloženie sute na skládku</t>
  </si>
  <si>
    <t>T</t>
  </si>
  <si>
    <t>R/R 0</t>
  </si>
  <si>
    <t xml:space="preserve"> 941955005</t>
  </si>
  <si>
    <t>Montáž a dodávka materiálu na premostenie spoj. chodby a nájazdov</t>
  </si>
  <si>
    <t>kus</t>
  </si>
  <si>
    <t xml:space="preserve"> 945688888.1</t>
  </si>
  <si>
    <t>Montáž a dodávka tepelnej zábrany na vstupoch do spojovacej chodby</t>
  </si>
  <si>
    <t>713/B 1</t>
  </si>
  <si>
    <t xml:space="preserve"> 713400811</t>
  </si>
  <si>
    <t>Odstránenie tepelnej izolácie potrubia povrchové úpravy oplechovanie potrubie,  -0,00510t</t>
  </si>
  <si>
    <t>m2</t>
  </si>
  <si>
    <t xml:space="preserve"> 713400821</t>
  </si>
  <si>
    <t>Odstránenie tepelnej izolácie potrubia pásmi alebo fóliami potrubie,  -0,00210t</t>
  </si>
  <si>
    <t>Poplatok za likvidáciu tepelnej izolácie vrátane dopravy</t>
  </si>
  <si>
    <t>731/B 3</t>
  </si>
  <si>
    <t xml:space="preserve"> 733890801</t>
  </si>
  <si>
    <t>Vnútrostav. premiestnenie vybúraných hmôt rozvodov potrubia vodorovne do 100 m z obj. výš. do 6 m</t>
  </si>
  <si>
    <t xml:space="preserve"> 733120836</t>
  </si>
  <si>
    <t>Demontáž potrubia z oceľových rúrok hladkých do priemeru 159</t>
  </si>
  <si>
    <t>m</t>
  </si>
  <si>
    <t xml:space="preserve"> 733191836</t>
  </si>
  <si>
    <t>Odrezanie strmeňových držiakov potrubia do priemeru 159</t>
  </si>
  <si>
    <t xml:space="preserve"> 734500001</t>
  </si>
  <si>
    <t xml:space="preserve">Delenie potrubia na dĺžku 1500mm </t>
  </si>
  <si>
    <t xml:space="preserve"> kus</t>
  </si>
  <si>
    <t xml:space="preserve"> 734500002</t>
  </si>
  <si>
    <t>Demontáž konzol potrubia priemer 100x1000mm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</si>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</sst>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workbookViewId="0">
      <selection activeCell="A18" sqref="A18:AB35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12328'!I49-Rekapitulácia!D7</f>
        <v>0</v>
      </c>
      <c r="C7" s="77">
        <f>'Kryci_list 12328'!J26</f>
        <v>0</v>
      </c>
      <c r="D7" s="77">
        <v>0</v>
      </c>
      <c r="E7" s="77">
        <f>'Kryci_list 12328'!J17</f>
        <v>0</v>
      </c>
      <c r="F7" s="77">
        <v>0</v>
      </c>
      <c r="G7" s="77">
        <f>B7+C7+D7+E7+F7</f>
        <v>0</v>
      </c>
      <c r="K7">
        <f>'SO 12328'!K49</f>
        <v>0</v>
      </c>
      <c r="Q7">
        <v>30.126000000000001</v>
      </c>
    </row>
    <row r="8" spans="1:26" x14ac:dyDescent="0.25">
      <c r="A8" s="183" t="s">
        <v>139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140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141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142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"/>
      <c r="B18" s="149"/>
      <c r="C18" s="149"/>
      <c r="D18" s="149"/>
      <c r="E18" s="149"/>
      <c r="F18" s="149"/>
      <c r="G18" s="149"/>
    </row>
    <row r="19" spans="1:7" x14ac:dyDescent="0.25">
      <c r="A19" s="1"/>
      <c r="B19" s="149"/>
      <c r="C19" s="149"/>
      <c r="D19" s="149"/>
      <c r="E19" s="149"/>
      <c r="F19" s="149"/>
      <c r="G19" s="149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2:7" x14ac:dyDescent="0.25">
      <c r="B33" s="178"/>
      <c r="C33" s="178"/>
      <c r="D33" s="178"/>
      <c r="E33" s="178"/>
      <c r="F33" s="178"/>
      <c r="G33" s="178"/>
    </row>
    <row r="34" spans="2:7" x14ac:dyDescent="0.25">
      <c r="B34" s="178"/>
      <c r="C34" s="178"/>
      <c r="D34" s="178"/>
      <c r="E34" s="178"/>
      <c r="F34" s="178"/>
      <c r="G34" s="178"/>
    </row>
    <row r="35" spans="2:7" x14ac:dyDescent="0.25">
      <c r="B35" s="178"/>
      <c r="C35" s="178"/>
      <c r="D35" s="178"/>
      <c r="E35" s="178"/>
      <c r="F35" s="178"/>
      <c r="G35" s="178"/>
    </row>
    <row r="36" spans="2:7" x14ac:dyDescent="0.25">
      <c r="B36" s="178"/>
      <c r="C36" s="178"/>
      <c r="D36" s="178"/>
      <c r="E36" s="178"/>
      <c r="F36" s="178"/>
      <c r="G36" s="178"/>
    </row>
    <row r="37" spans="2:7" x14ac:dyDescent="0.25">
      <c r="B37" s="178"/>
      <c r="C37" s="178"/>
      <c r="D37" s="178"/>
      <c r="E37" s="178"/>
      <c r="F37" s="178"/>
      <c r="G37" s="178"/>
    </row>
    <row r="38" spans="2:7" x14ac:dyDescent="0.25">
      <c r="B38" s="178"/>
      <c r="C38" s="178"/>
      <c r="D38" s="178"/>
      <c r="E38" s="178"/>
      <c r="F38" s="178"/>
      <c r="G38" s="178"/>
    </row>
    <row r="39" spans="2:7" x14ac:dyDescent="0.25">
      <c r="B39" s="178"/>
      <c r="C39" s="178"/>
      <c r="D39" s="178"/>
      <c r="E39" s="178"/>
      <c r="F39" s="178"/>
      <c r="G39" s="178"/>
    </row>
    <row r="40" spans="2:7" x14ac:dyDescent="0.25">
      <c r="B40" s="178"/>
      <c r="C40" s="178"/>
      <c r="D40" s="178"/>
      <c r="E40" s="178"/>
      <c r="F40" s="178"/>
      <c r="G40" s="178"/>
    </row>
    <row r="41" spans="2:7" x14ac:dyDescent="0.25">
      <c r="B41" s="178"/>
      <c r="C41" s="178"/>
      <c r="D41" s="178"/>
      <c r="E41" s="178"/>
      <c r="F41" s="178"/>
      <c r="G41" s="178"/>
    </row>
    <row r="42" spans="2:7" x14ac:dyDescent="0.25">
      <c r="B42" s="178"/>
      <c r="C42" s="178"/>
      <c r="D42" s="178"/>
      <c r="E42" s="178"/>
      <c r="F42" s="178"/>
      <c r="G42" s="178"/>
    </row>
    <row r="43" spans="2:7" x14ac:dyDescent="0.25">
      <c r="B43" s="178"/>
      <c r="C43" s="178"/>
      <c r="D43" s="178"/>
      <c r="E43" s="178"/>
      <c r="F43" s="178"/>
      <c r="G43" s="178"/>
    </row>
    <row r="44" spans="2:7" x14ac:dyDescent="0.25">
      <c r="B44" s="178"/>
      <c r="C44" s="178"/>
      <c r="D44" s="178"/>
      <c r="E44" s="178"/>
      <c r="F44" s="178"/>
      <c r="G44" s="178"/>
    </row>
    <row r="45" spans="2:7" x14ac:dyDescent="0.25">
      <c r="B45" s="178"/>
      <c r="C45" s="178"/>
      <c r="D45" s="178"/>
      <c r="E45" s="178"/>
      <c r="F45" s="178"/>
      <c r="G45" s="178"/>
    </row>
    <row r="46" spans="2:7" x14ac:dyDescent="0.25">
      <c r="B46" s="178"/>
      <c r="C46" s="178"/>
      <c r="D46" s="178"/>
      <c r="E46" s="178"/>
      <c r="F46" s="178"/>
      <c r="G46" s="178"/>
    </row>
    <row r="47" spans="2:7" x14ac:dyDescent="0.25">
      <c r="B47" s="178"/>
      <c r="C47" s="178"/>
      <c r="D47" s="178"/>
      <c r="E47" s="178"/>
      <c r="F47" s="178"/>
      <c r="G47" s="178"/>
    </row>
    <row r="48" spans="2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12328'!D16</f>
        <v>0</v>
      </c>
      <c r="E16" s="97">
        <f>'Kryci_list 12328'!E16</f>
        <v>0</v>
      </c>
      <c r="F16" s="106">
        <f>'Kryci_list 12328'!F16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12328'!D17</f>
        <v>0</v>
      </c>
      <c r="E17" s="76">
        <f>'Kryci_list 12328'!E17</f>
        <v>0</v>
      </c>
      <c r="F17" s="81">
        <f>'Kryci_list 12328'!F17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12328'!D18</f>
        <v>0</v>
      </c>
      <c r="E18" s="77">
        <f>'Kryci_list 12328'!E18</f>
        <v>0</v>
      </c>
      <c r="F18" s="82">
        <f>'Kryci_list 12328'!F18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12328'!F22</f>
        <v>0</v>
      </c>
      <c r="G22" s="60">
        <v>16</v>
      </c>
      <c r="H22" s="115" t="s">
        <v>49</v>
      </c>
      <c r="I22" s="129"/>
      <c r="J22" s="126">
        <f>'Kryci_list 12328'!J22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12328'!F23</f>
        <v>0</v>
      </c>
      <c r="G23" s="61">
        <v>17</v>
      </c>
      <c r="H23" s="116" t="s">
        <v>50</v>
      </c>
      <c r="I23" s="129"/>
      <c r="J23" s="127">
        <f>'Kryci_list 12328'!J23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12328'!F24</f>
        <v>0</v>
      </c>
      <c r="G24" s="61">
        <v>18</v>
      </c>
      <c r="H24" s="116" t="s">
        <v>51</v>
      </c>
      <c r="I24" s="129"/>
      <c r="J24" s="127">
        <f>'Kryci_list 12328'!J24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12328'!B13</f>
        <v>0</v>
      </c>
      <c r="E16" s="97">
        <f>'Rekap 12328'!C13</f>
        <v>0</v>
      </c>
      <c r="F16" s="106">
        <f>'Rekap 12328'!D13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12328'!B18</f>
        <v>0</v>
      </c>
      <c r="E17" s="76">
        <f>'Rekap 12328'!C18</f>
        <v>0</v>
      </c>
      <c r="F17" s="81">
        <f>'Rekap 12328'!D18</f>
        <v>0</v>
      </c>
      <c r="G17" s="61">
        <v>7</v>
      </c>
      <c r="H17" s="116" t="s">
        <v>34</v>
      </c>
      <c r="I17" s="129"/>
      <c r="J17" s="127">
        <f>'SO 12328'!Z49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12328'!K9:'SO 12328'!K48)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12328'!K9:'SO 12328'!K48)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12328'!L17</f>
        <v>0</v>
      </c>
      <c r="C11" s="157">
        <f>'SO 12328'!M17</f>
        <v>0</v>
      </c>
      <c r="D11" s="157">
        <f>'SO 12328'!I17</f>
        <v>0</v>
      </c>
      <c r="E11" s="158">
        <f>'SO 12328'!P17</f>
        <v>0</v>
      </c>
      <c r="F11" s="158">
        <f>'SO 12328'!S17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12328'!L29</f>
        <v>0</v>
      </c>
      <c r="C12" s="157">
        <f>'SO 12328'!M29</f>
        <v>0</v>
      </c>
      <c r="D12" s="157">
        <f>'SO 12328'!I29</f>
        <v>0</v>
      </c>
      <c r="E12" s="158">
        <f>'SO 12328'!P29</f>
        <v>1.94</v>
      </c>
      <c r="F12" s="158">
        <f>'SO 12328'!S29</f>
        <v>22.07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63</v>
      </c>
      <c r="B13" s="159">
        <f>'SO 12328'!L31</f>
        <v>0</v>
      </c>
      <c r="C13" s="159">
        <f>'SO 12328'!M31</f>
        <v>0</v>
      </c>
      <c r="D13" s="159">
        <f>'SO 12328'!I31</f>
        <v>0</v>
      </c>
      <c r="E13" s="160">
        <f>'SO 12328'!P31</f>
        <v>1.94</v>
      </c>
      <c r="F13" s="160">
        <f>'SO 12328'!S31</f>
        <v>22.07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66</v>
      </c>
      <c r="B15" s="159"/>
      <c r="C15" s="157"/>
      <c r="D15" s="157"/>
      <c r="E15" s="158"/>
      <c r="F15" s="158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67</v>
      </c>
      <c r="B16" s="157">
        <f>'SO 12328'!L38</f>
        <v>0</v>
      </c>
      <c r="C16" s="157">
        <f>'SO 12328'!M38</f>
        <v>0</v>
      </c>
      <c r="D16" s="157">
        <f>'SO 12328'!I38</f>
        <v>0</v>
      </c>
      <c r="E16" s="158">
        <f>'SO 12328'!P38</f>
        <v>0</v>
      </c>
      <c r="F16" s="158">
        <f>'SO 12328'!S38</f>
        <v>0.95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68</v>
      </c>
      <c r="B17" s="157">
        <f>'SO 12328'!L46</f>
        <v>0</v>
      </c>
      <c r="C17" s="157">
        <f>'SO 12328'!M46</f>
        <v>0</v>
      </c>
      <c r="D17" s="157">
        <f>'SO 12328'!I46</f>
        <v>0</v>
      </c>
      <c r="E17" s="158">
        <f>'SO 12328'!P46</f>
        <v>0.02</v>
      </c>
      <c r="F17" s="158">
        <f>'SO 12328'!S46</f>
        <v>3.32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2" t="s">
        <v>66</v>
      </c>
      <c r="B18" s="159">
        <f>'SO 12328'!L48</f>
        <v>0</v>
      </c>
      <c r="C18" s="159">
        <f>'SO 12328'!M48</f>
        <v>0</v>
      </c>
      <c r="D18" s="159">
        <f>'SO 12328'!I48</f>
        <v>0</v>
      </c>
      <c r="E18" s="160">
        <f>'SO 12328'!P48</f>
        <v>0.02</v>
      </c>
      <c r="F18" s="160">
        <f>'SO 12328'!S48</f>
        <v>4.2699999999999996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2" t="s">
        <v>69</v>
      </c>
      <c r="B20" s="159">
        <f>'SO 12328'!L49</f>
        <v>0</v>
      </c>
      <c r="C20" s="159">
        <f>'SO 12328'!M49</f>
        <v>0</v>
      </c>
      <c r="D20" s="159">
        <f>'SO 12328'!I49</f>
        <v>0</v>
      </c>
      <c r="E20" s="160">
        <f>'SO 12328'!P49</f>
        <v>1.96</v>
      </c>
      <c r="F20" s="160">
        <f>'SO 12328'!S49</f>
        <v>26.34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pane ySplit="8" topLeftCell="A27" activePane="bottomLeft" state="frozen"/>
      <selection pane="bottomLeft" activeCell="G45" sqref="G11:G4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70</v>
      </c>
      <c r="B8" s="164" t="s">
        <v>71</v>
      </c>
      <c r="C8" s="164" t="s">
        <v>72</v>
      </c>
      <c r="D8" s="164" t="s">
        <v>73</v>
      </c>
      <c r="E8" s="164" t="s">
        <v>74</v>
      </c>
      <c r="F8" s="164" t="s">
        <v>75</v>
      </c>
      <c r="G8" s="164" t="s">
        <v>76</v>
      </c>
      <c r="H8" s="164" t="s">
        <v>53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10.030000000000001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15.65</v>
      </c>
      <c r="K11" s="1">
        <f t="shared" ref="K11:K16" si="2">ROUND(F11*(O11),2)</f>
        <v>0</v>
      </c>
      <c r="L11" s="1">
        <f>ROUND(F11*(G11),2)</f>
        <v>0</v>
      </c>
      <c r="M11" s="1"/>
      <c r="N11" s="1">
        <v>1.56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80</v>
      </c>
      <c r="C12" s="172" t="s">
        <v>84</v>
      </c>
      <c r="D12" s="168" t="s">
        <v>85</v>
      </c>
      <c r="E12" s="168" t="s">
        <v>83</v>
      </c>
      <c r="F12" s="169">
        <v>5.95</v>
      </c>
      <c r="G12" s="170"/>
      <c r="H12" s="170"/>
      <c r="I12" s="170">
        <f t="shared" si="0"/>
        <v>0</v>
      </c>
      <c r="J12" s="168">
        <f t="shared" si="1"/>
        <v>49.09</v>
      </c>
      <c r="K12" s="1">
        <f t="shared" si="2"/>
        <v>0</v>
      </c>
      <c r="L12" s="1">
        <f>ROUND(F12*(G12),2)</f>
        <v>0</v>
      </c>
      <c r="M12" s="1"/>
      <c r="N12" s="1">
        <v>8.25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80</v>
      </c>
      <c r="C13" s="172" t="s">
        <v>86</v>
      </c>
      <c r="D13" s="168" t="s">
        <v>87</v>
      </c>
      <c r="E13" s="168" t="s">
        <v>83</v>
      </c>
      <c r="F13" s="169">
        <v>23.8</v>
      </c>
      <c r="G13" s="170"/>
      <c r="H13" s="170"/>
      <c r="I13" s="170">
        <f t="shared" si="0"/>
        <v>0</v>
      </c>
      <c r="J13" s="168">
        <f t="shared" si="1"/>
        <v>178.98</v>
      </c>
      <c r="K13" s="1">
        <f t="shared" si="2"/>
        <v>0</v>
      </c>
      <c r="L13" s="1">
        <f>ROUND(F13*(G13),2)</f>
        <v>0</v>
      </c>
      <c r="M13" s="1"/>
      <c r="N13" s="1">
        <v>7.52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80</v>
      </c>
      <c r="C14" s="172" t="s">
        <v>88</v>
      </c>
      <c r="D14" s="168" t="s">
        <v>89</v>
      </c>
      <c r="E14" s="168" t="s">
        <v>83</v>
      </c>
      <c r="F14" s="169">
        <v>5.95</v>
      </c>
      <c r="G14" s="170"/>
      <c r="H14" s="170"/>
      <c r="I14" s="170">
        <f t="shared" si="0"/>
        <v>0</v>
      </c>
      <c r="J14" s="168">
        <f t="shared" si="1"/>
        <v>49.74</v>
      </c>
      <c r="K14" s="1">
        <f t="shared" si="2"/>
        <v>0</v>
      </c>
      <c r="L14" s="1">
        <f>ROUND(F14*(G14),2)</f>
        <v>0</v>
      </c>
      <c r="M14" s="1"/>
      <c r="N14" s="1">
        <v>8.36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90</v>
      </c>
      <c r="C15" s="172" t="s">
        <v>91</v>
      </c>
      <c r="D15" s="168" t="s">
        <v>92</v>
      </c>
      <c r="E15" s="168" t="s">
        <v>83</v>
      </c>
      <c r="F15" s="169">
        <v>5.95</v>
      </c>
      <c r="G15" s="170"/>
      <c r="H15" s="170"/>
      <c r="I15" s="170">
        <f t="shared" si="0"/>
        <v>0</v>
      </c>
      <c r="J15" s="168">
        <f t="shared" si="1"/>
        <v>130.9</v>
      </c>
      <c r="K15" s="1">
        <f t="shared" si="2"/>
        <v>0</v>
      </c>
      <c r="L15" s="1"/>
      <c r="M15" s="1">
        <f>ROUND(F15*(H15),2)</f>
        <v>0</v>
      </c>
      <c r="N15" s="1">
        <v>22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80</v>
      </c>
      <c r="C16" s="172" t="s">
        <v>93</v>
      </c>
      <c r="D16" s="168" t="s">
        <v>94</v>
      </c>
      <c r="E16" s="168" t="s">
        <v>83</v>
      </c>
      <c r="F16" s="169">
        <v>4.08</v>
      </c>
      <c r="G16" s="170"/>
      <c r="H16" s="170"/>
      <c r="I16" s="170">
        <f t="shared" si="0"/>
        <v>0</v>
      </c>
      <c r="J16" s="168">
        <f t="shared" si="1"/>
        <v>151.16</v>
      </c>
      <c r="K16" s="1">
        <f t="shared" si="2"/>
        <v>0</v>
      </c>
      <c r="L16" s="1">
        <f>ROUND(F16*(G16),2)</f>
        <v>0</v>
      </c>
      <c r="M16" s="1"/>
      <c r="N16" s="1">
        <v>37.049999999999997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64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65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95</v>
      </c>
      <c r="C20" s="172" t="s">
        <v>96</v>
      </c>
      <c r="D20" s="168" t="s">
        <v>97</v>
      </c>
      <c r="E20" s="168" t="s">
        <v>83</v>
      </c>
      <c r="F20" s="169">
        <v>5.9499999999999993</v>
      </c>
      <c r="G20" s="170"/>
      <c r="H20" s="170"/>
      <c r="I20" s="170">
        <f t="shared" ref="I20:I28" si="3">ROUND(F20*(G20+H20),2)</f>
        <v>0</v>
      </c>
      <c r="J20" s="168">
        <f t="shared" ref="J20:J28" si="4">ROUND(F20*(N20),2)</f>
        <v>818.13</v>
      </c>
      <c r="K20" s="1">
        <f t="shared" ref="K20:K28" si="5">ROUND(F20*(O20),2)</f>
        <v>0</v>
      </c>
      <c r="L20" s="1">
        <f t="shared" ref="L20:L28" si="6">ROUND(F20*(G20),2)</f>
        <v>0</v>
      </c>
      <c r="M20" s="1"/>
      <c r="N20" s="1">
        <v>137.5</v>
      </c>
      <c r="O20" s="1"/>
      <c r="P20" s="167"/>
      <c r="Q20" s="173"/>
      <c r="R20" s="173"/>
      <c r="S20" s="167">
        <f>ROUND(F20*(X20),3)</f>
        <v>13.09</v>
      </c>
      <c r="X20">
        <v>2.2000000000000002</v>
      </c>
      <c r="Z20">
        <v>0</v>
      </c>
    </row>
    <row r="21" spans="1:26" ht="24.95" customHeight="1" x14ac:dyDescent="0.25">
      <c r="A21" s="171"/>
      <c r="B21" s="168" t="s">
        <v>95</v>
      </c>
      <c r="C21" s="172" t="s">
        <v>98</v>
      </c>
      <c r="D21" s="168" t="s">
        <v>99</v>
      </c>
      <c r="E21" s="168" t="s">
        <v>83</v>
      </c>
      <c r="F21" s="169">
        <v>4.08</v>
      </c>
      <c r="G21" s="170"/>
      <c r="H21" s="170"/>
      <c r="I21" s="170">
        <f t="shared" si="3"/>
        <v>0</v>
      </c>
      <c r="J21" s="168">
        <f t="shared" si="4"/>
        <v>284.29000000000002</v>
      </c>
      <c r="K21" s="1">
        <f t="shared" si="5"/>
        <v>0</v>
      </c>
      <c r="L21" s="1">
        <f t="shared" si="6"/>
        <v>0</v>
      </c>
      <c r="M21" s="1"/>
      <c r="N21" s="1">
        <v>69.680000000000007</v>
      </c>
      <c r="O21" s="1"/>
      <c r="P21" s="167">
        <f>ROUND(F21*(R21),3)</f>
        <v>1.9350000000000001</v>
      </c>
      <c r="Q21" s="173"/>
      <c r="R21" s="173">
        <v>0.474223968</v>
      </c>
      <c r="S21" s="167">
        <f>ROUND(F21*(X21),3)</f>
        <v>8.9760000000000009</v>
      </c>
      <c r="X21">
        <v>2.2000000000000002</v>
      </c>
      <c r="Z21">
        <v>0</v>
      </c>
    </row>
    <row r="22" spans="1:26" ht="24.95" customHeight="1" x14ac:dyDescent="0.25">
      <c r="A22" s="171"/>
      <c r="B22" s="168" t="s">
        <v>95</v>
      </c>
      <c r="C22" s="172" t="s">
        <v>100</v>
      </c>
      <c r="D22" s="168" t="s">
        <v>101</v>
      </c>
      <c r="E22" s="168" t="s">
        <v>102</v>
      </c>
      <c r="F22" s="169">
        <v>23.015536000000008</v>
      </c>
      <c r="G22" s="170"/>
      <c r="H22" s="170"/>
      <c r="I22" s="170">
        <f t="shared" si="3"/>
        <v>0</v>
      </c>
      <c r="J22" s="168">
        <f t="shared" si="4"/>
        <v>205.76</v>
      </c>
      <c r="K22" s="1">
        <f t="shared" si="5"/>
        <v>0</v>
      </c>
      <c r="L22" s="1">
        <f t="shared" si="6"/>
        <v>0</v>
      </c>
      <c r="M22" s="1"/>
      <c r="N22" s="1">
        <v>8.94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95</v>
      </c>
      <c r="C23" s="172" t="s">
        <v>103</v>
      </c>
      <c r="D23" s="168" t="s">
        <v>104</v>
      </c>
      <c r="E23" s="168" t="s">
        <v>102</v>
      </c>
      <c r="F23" s="169">
        <v>92.063999999999993</v>
      </c>
      <c r="G23" s="170"/>
      <c r="H23" s="170"/>
      <c r="I23" s="170">
        <f t="shared" si="3"/>
        <v>0</v>
      </c>
      <c r="J23" s="168">
        <f t="shared" si="4"/>
        <v>92.06</v>
      </c>
      <c r="K23" s="1">
        <f t="shared" si="5"/>
        <v>0</v>
      </c>
      <c r="L23" s="1">
        <f t="shared" si="6"/>
        <v>0</v>
      </c>
      <c r="M23" s="1"/>
      <c r="N23" s="1">
        <v>1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105</v>
      </c>
      <c r="C24" s="172" t="s">
        <v>106</v>
      </c>
      <c r="D24" s="168" t="s">
        <v>107</v>
      </c>
      <c r="E24" s="168" t="s">
        <v>102</v>
      </c>
      <c r="F24" s="169">
        <v>26.334</v>
      </c>
      <c r="G24" s="170"/>
      <c r="H24" s="170"/>
      <c r="I24" s="170">
        <f t="shared" si="3"/>
        <v>0</v>
      </c>
      <c r="J24" s="168">
        <f t="shared" si="4"/>
        <v>113.24</v>
      </c>
      <c r="K24" s="1">
        <f t="shared" si="5"/>
        <v>0</v>
      </c>
      <c r="L24" s="1">
        <f t="shared" si="6"/>
        <v>0</v>
      </c>
      <c r="M24" s="1"/>
      <c r="N24" s="1">
        <v>4.3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105</v>
      </c>
      <c r="C25" s="172" t="s">
        <v>108</v>
      </c>
      <c r="D25" s="168" t="s">
        <v>109</v>
      </c>
      <c r="E25" s="168" t="s">
        <v>102</v>
      </c>
      <c r="F25" s="169">
        <v>276.19200000000001</v>
      </c>
      <c r="G25" s="170"/>
      <c r="H25" s="170"/>
      <c r="I25" s="170">
        <f t="shared" si="3"/>
        <v>0</v>
      </c>
      <c r="J25" s="168">
        <f t="shared" si="4"/>
        <v>58</v>
      </c>
      <c r="K25" s="1">
        <f t="shared" si="5"/>
        <v>0</v>
      </c>
      <c r="L25" s="1">
        <f t="shared" si="6"/>
        <v>0</v>
      </c>
      <c r="M25" s="1"/>
      <c r="N25" s="1">
        <v>0.21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95</v>
      </c>
      <c r="C26" s="172" t="s">
        <v>110</v>
      </c>
      <c r="D26" s="168" t="s">
        <v>111</v>
      </c>
      <c r="E26" s="168" t="s">
        <v>112</v>
      </c>
      <c r="F26" s="169">
        <v>23.015999999999998</v>
      </c>
      <c r="G26" s="170"/>
      <c r="H26" s="170"/>
      <c r="I26" s="170">
        <f t="shared" si="3"/>
        <v>0</v>
      </c>
      <c r="J26" s="168">
        <f t="shared" si="4"/>
        <v>506.35</v>
      </c>
      <c r="K26" s="1">
        <f t="shared" si="5"/>
        <v>0</v>
      </c>
      <c r="L26" s="1">
        <f t="shared" si="6"/>
        <v>0</v>
      </c>
      <c r="M26" s="1"/>
      <c r="N26" s="1">
        <v>22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113</v>
      </c>
      <c r="C27" s="172" t="s">
        <v>114</v>
      </c>
      <c r="D27" s="168" t="s">
        <v>115</v>
      </c>
      <c r="E27" s="168" t="s">
        <v>116</v>
      </c>
      <c r="F27" s="169">
        <v>1</v>
      </c>
      <c r="G27" s="170"/>
      <c r="H27" s="170"/>
      <c r="I27" s="170">
        <f t="shared" si="3"/>
        <v>0</v>
      </c>
      <c r="J27" s="168">
        <f t="shared" si="4"/>
        <v>291.5</v>
      </c>
      <c r="K27" s="1">
        <f t="shared" si="5"/>
        <v>0</v>
      </c>
      <c r="L27" s="1">
        <f t="shared" si="6"/>
        <v>0</v>
      </c>
      <c r="M27" s="1"/>
      <c r="N27" s="1">
        <v>291.5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113</v>
      </c>
      <c r="C28" s="172" t="s">
        <v>117</v>
      </c>
      <c r="D28" s="168" t="s">
        <v>118</v>
      </c>
      <c r="E28" s="168" t="s">
        <v>116</v>
      </c>
      <c r="F28" s="169">
        <v>2</v>
      </c>
      <c r="G28" s="170"/>
      <c r="H28" s="170"/>
      <c r="I28" s="170">
        <f t="shared" si="3"/>
        <v>0</v>
      </c>
      <c r="J28" s="168">
        <f t="shared" si="4"/>
        <v>231</v>
      </c>
      <c r="K28" s="1">
        <f t="shared" si="5"/>
        <v>0</v>
      </c>
      <c r="L28" s="1">
        <f t="shared" si="6"/>
        <v>0</v>
      </c>
      <c r="M28" s="1"/>
      <c r="N28" s="1">
        <v>115.5</v>
      </c>
      <c r="O28" s="1"/>
      <c r="P28" s="167"/>
      <c r="Q28" s="173"/>
      <c r="R28" s="173"/>
      <c r="S28" s="167"/>
      <c r="Z28">
        <v>0</v>
      </c>
    </row>
    <row r="29" spans="1:26" x14ac:dyDescent="0.25">
      <c r="A29" s="156"/>
      <c r="B29" s="156"/>
      <c r="C29" s="156"/>
      <c r="D29" s="156" t="s">
        <v>65</v>
      </c>
      <c r="E29" s="156"/>
      <c r="F29" s="167"/>
      <c r="G29" s="159"/>
      <c r="H29" s="159">
        <f>ROUND((SUM(M19:M28))/1,2)</f>
        <v>0</v>
      </c>
      <c r="I29" s="159">
        <f>ROUND((SUM(I19:I28))/1,2)</f>
        <v>0</v>
      </c>
      <c r="J29" s="156"/>
      <c r="K29" s="156"/>
      <c r="L29" s="156">
        <f>ROUND((SUM(L19:L28))/1,2)</f>
        <v>0</v>
      </c>
      <c r="M29" s="156">
        <f>ROUND((SUM(M19:M28))/1,2)</f>
        <v>0</v>
      </c>
      <c r="N29" s="156"/>
      <c r="O29" s="156"/>
      <c r="P29" s="174">
        <f>ROUND((SUM(P19:P28))/1,2)</f>
        <v>1.94</v>
      </c>
      <c r="Q29" s="153"/>
      <c r="R29" s="153"/>
      <c r="S29" s="174">
        <f>ROUND((SUM(S19:S28))/1,2)</f>
        <v>22.07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2" t="s">
        <v>63</v>
      </c>
      <c r="E31" s="156"/>
      <c r="F31" s="167"/>
      <c r="G31" s="159"/>
      <c r="H31" s="159">
        <f>ROUND((SUM(M9:M30))/2,2)</f>
        <v>0</v>
      </c>
      <c r="I31" s="159">
        <f>ROUND((SUM(I9:I30))/2,2)</f>
        <v>0</v>
      </c>
      <c r="J31" s="157"/>
      <c r="K31" s="156"/>
      <c r="L31" s="157">
        <f>ROUND((SUM(L9:L30))/2,2)</f>
        <v>0</v>
      </c>
      <c r="M31" s="157">
        <f>ROUND((SUM(M9:M30))/2,2)</f>
        <v>0</v>
      </c>
      <c r="N31" s="156"/>
      <c r="O31" s="156"/>
      <c r="P31" s="174">
        <f>ROUND((SUM(P9:P30))/2,2)</f>
        <v>1.94</v>
      </c>
      <c r="S31" s="174">
        <f>ROUND((SUM(S9:S30))/2,2)</f>
        <v>22.07</v>
      </c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2" t="s">
        <v>66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/>
      <c r="B34" s="156"/>
      <c r="C34" s="156"/>
      <c r="D34" s="156" t="s">
        <v>67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119</v>
      </c>
      <c r="C35" s="172" t="s">
        <v>120</v>
      </c>
      <c r="D35" s="168" t="s">
        <v>121</v>
      </c>
      <c r="E35" s="168" t="s">
        <v>122</v>
      </c>
      <c r="F35" s="169">
        <v>131.88</v>
      </c>
      <c r="G35" s="170"/>
      <c r="H35" s="170"/>
      <c r="I35" s="170">
        <f>ROUND(F35*(G35+H35),2)</f>
        <v>0</v>
      </c>
      <c r="J35" s="168">
        <f>ROUND(F35*(N35),2)</f>
        <v>731.93</v>
      </c>
      <c r="K35" s="1">
        <f>ROUND(F35*(O35),2)</f>
        <v>0</v>
      </c>
      <c r="L35" s="1">
        <f>ROUND(F35*(G35),2)</f>
        <v>0</v>
      </c>
      <c r="M35" s="1"/>
      <c r="N35" s="1">
        <v>5.55</v>
      </c>
      <c r="O35" s="1"/>
      <c r="P35" s="167"/>
      <c r="Q35" s="173"/>
      <c r="R35" s="173"/>
      <c r="S35" s="167">
        <f>ROUND(F35*(X35),3)</f>
        <v>0.67300000000000004</v>
      </c>
      <c r="X35">
        <v>5.1000000000000004E-3</v>
      </c>
      <c r="Z35">
        <v>0</v>
      </c>
    </row>
    <row r="36" spans="1:26" ht="24.95" customHeight="1" x14ac:dyDescent="0.25">
      <c r="A36" s="171"/>
      <c r="B36" s="168" t="s">
        <v>119</v>
      </c>
      <c r="C36" s="172" t="s">
        <v>123</v>
      </c>
      <c r="D36" s="168" t="s">
        <v>124</v>
      </c>
      <c r="E36" s="168" t="s">
        <v>122</v>
      </c>
      <c r="F36" s="169">
        <v>131.88</v>
      </c>
      <c r="G36" s="170"/>
      <c r="H36" s="170"/>
      <c r="I36" s="170">
        <f>ROUND(F36*(G36+H36),2)</f>
        <v>0</v>
      </c>
      <c r="J36" s="168">
        <f>ROUND(F36*(N36),2)</f>
        <v>406.19</v>
      </c>
      <c r="K36" s="1">
        <f>ROUND(F36*(O36),2)</f>
        <v>0</v>
      </c>
      <c r="L36" s="1">
        <f>ROUND(F36*(G36),2)</f>
        <v>0</v>
      </c>
      <c r="M36" s="1"/>
      <c r="N36" s="1">
        <v>3.08</v>
      </c>
      <c r="O36" s="1"/>
      <c r="P36" s="167"/>
      <c r="Q36" s="173"/>
      <c r="R36" s="173"/>
      <c r="S36" s="167">
        <f>ROUND(F36*(X36),3)</f>
        <v>0.27700000000000002</v>
      </c>
      <c r="X36">
        <v>2.0999999999999999E-3</v>
      </c>
      <c r="Z36">
        <v>0</v>
      </c>
    </row>
    <row r="37" spans="1:26" ht="24.95" customHeight="1" x14ac:dyDescent="0.25">
      <c r="A37" s="171"/>
      <c r="B37" s="168" t="s">
        <v>95</v>
      </c>
      <c r="C37" s="172" t="s">
        <v>110</v>
      </c>
      <c r="D37" s="168" t="s">
        <v>125</v>
      </c>
      <c r="E37" s="168" t="s">
        <v>122</v>
      </c>
      <c r="F37" s="169">
        <v>131.88</v>
      </c>
      <c r="G37" s="170"/>
      <c r="H37" s="170"/>
      <c r="I37" s="170">
        <f>ROUND(F37*(G37+H37),2)</f>
        <v>0</v>
      </c>
      <c r="J37" s="168">
        <f>ROUND(F37*(N37),2)</f>
        <v>385.09</v>
      </c>
      <c r="K37" s="1">
        <f>ROUND(F37*(O37),2)</f>
        <v>0</v>
      </c>
      <c r="L37" s="1">
        <f>ROUND(F37*(G37),2)</f>
        <v>0</v>
      </c>
      <c r="M37" s="1"/>
      <c r="N37" s="1">
        <v>2.92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67</v>
      </c>
      <c r="E38" s="156"/>
      <c r="F38" s="167"/>
      <c r="G38" s="159"/>
      <c r="H38" s="159">
        <f>ROUND((SUM(M34:M37))/1,2)</f>
        <v>0</v>
      </c>
      <c r="I38" s="159">
        <f>ROUND((SUM(I34:I37))/1,2)</f>
        <v>0</v>
      </c>
      <c r="J38" s="156"/>
      <c r="K38" s="156"/>
      <c r="L38" s="156">
        <f>ROUND((SUM(L34:L37))/1,2)</f>
        <v>0</v>
      </c>
      <c r="M38" s="156">
        <f>ROUND((SUM(M34:M37))/1,2)</f>
        <v>0</v>
      </c>
      <c r="N38" s="156"/>
      <c r="O38" s="156"/>
      <c r="P38" s="174">
        <f>ROUND((SUM(P34:P37))/1,2)</f>
        <v>0</v>
      </c>
      <c r="Q38" s="153"/>
      <c r="R38" s="153"/>
      <c r="S38" s="174">
        <f>ROUND((SUM(S34:S37))/1,2)</f>
        <v>0.95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156" t="s">
        <v>68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126</v>
      </c>
      <c r="C41" s="172" t="s">
        <v>127</v>
      </c>
      <c r="D41" s="168" t="s">
        <v>128</v>
      </c>
      <c r="E41" s="168" t="s">
        <v>102</v>
      </c>
      <c r="F41" s="169">
        <v>3.3178999999999998</v>
      </c>
      <c r="G41" s="170"/>
      <c r="H41" s="170"/>
      <c r="I41" s="170">
        <f>ROUND(F41*(G41+H41),2)</f>
        <v>0</v>
      </c>
      <c r="J41" s="168">
        <f>ROUND(F41*(N41),2)</f>
        <v>128.19999999999999</v>
      </c>
      <c r="K41" s="1">
        <f>ROUND(F41*(O41),2)</f>
        <v>0</v>
      </c>
      <c r="L41" s="1">
        <f>ROUND(F41*(G41),2)</f>
        <v>0</v>
      </c>
      <c r="M41" s="1"/>
      <c r="N41" s="1">
        <v>38.64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126</v>
      </c>
      <c r="C42" s="172" t="s">
        <v>129</v>
      </c>
      <c r="D42" s="168" t="s">
        <v>130</v>
      </c>
      <c r="E42" s="168" t="s">
        <v>131</v>
      </c>
      <c r="F42" s="169">
        <v>140</v>
      </c>
      <c r="G42" s="170"/>
      <c r="H42" s="170"/>
      <c r="I42" s="170">
        <f>ROUND(F42*(G42+H42),2)</f>
        <v>0</v>
      </c>
      <c r="J42" s="168">
        <f>ROUND(F42*(N42),2)</f>
        <v>450.8</v>
      </c>
      <c r="K42" s="1">
        <f>ROUND(F42*(O42),2)</f>
        <v>0</v>
      </c>
      <c r="L42" s="1">
        <f>ROUND(F42*(G42),2)</f>
        <v>0</v>
      </c>
      <c r="M42" s="1"/>
      <c r="N42" s="1">
        <v>3.22</v>
      </c>
      <c r="O42" s="1"/>
      <c r="P42" s="167">
        <f>ROUND(F42*(R42),3)</f>
        <v>1.7999999999999999E-2</v>
      </c>
      <c r="Q42" s="173"/>
      <c r="R42" s="173">
        <v>1.3000000000000002E-4</v>
      </c>
      <c r="S42" s="167">
        <f>ROUND(F42*(X42),3)</f>
        <v>3.3029999999999999</v>
      </c>
      <c r="X42">
        <v>2.359E-2</v>
      </c>
      <c r="Z42">
        <v>0</v>
      </c>
    </row>
    <row r="43" spans="1:26" ht="24.95" customHeight="1" x14ac:dyDescent="0.25">
      <c r="A43" s="171"/>
      <c r="B43" s="168" t="s">
        <v>126</v>
      </c>
      <c r="C43" s="172" t="s">
        <v>132</v>
      </c>
      <c r="D43" s="168" t="s">
        <v>133</v>
      </c>
      <c r="E43" s="168" t="s">
        <v>116</v>
      </c>
      <c r="F43" s="169">
        <v>17</v>
      </c>
      <c r="G43" s="170"/>
      <c r="H43" s="170"/>
      <c r="I43" s="170">
        <f>ROUND(F43*(G43+H43),2)</f>
        <v>0</v>
      </c>
      <c r="J43" s="168">
        <f>ROUND(F43*(N43),2)</f>
        <v>3.74</v>
      </c>
      <c r="K43" s="1">
        <f>ROUND(F43*(O43),2)</f>
        <v>0</v>
      </c>
      <c r="L43" s="1">
        <f>ROUND(F43*(G43),2)</f>
        <v>0</v>
      </c>
      <c r="M43" s="1"/>
      <c r="N43" s="1">
        <v>0.22</v>
      </c>
      <c r="O43" s="1"/>
      <c r="P43" s="167"/>
      <c r="Q43" s="173"/>
      <c r="R43" s="173"/>
      <c r="S43" s="167">
        <f>ROUND(F43*(X43),3)</f>
        <v>1.4999999999999999E-2</v>
      </c>
      <c r="X43">
        <v>8.9999999999999998E-4</v>
      </c>
      <c r="Z43">
        <v>0</v>
      </c>
    </row>
    <row r="44" spans="1:26" ht="24.95" customHeight="1" x14ac:dyDescent="0.25">
      <c r="A44" s="171"/>
      <c r="B44" s="168" t="s">
        <v>113</v>
      </c>
      <c r="C44" s="172" t="s">
        <v>134</v>
      </c>
      <c r="D44" s="168" t="s">
        <v>135</v>
      </c>
      <c r="E44" s="168" t="s">
        <v>136</v>
      </c>
      <c r="F44" s="169">
        <v>93</v>
      </c>
      <c r="G44" s="170"/>
      <c r="H44" s="170"/>
      <c r="I44" s="170">
        <f>ROUND(F44*(G44+H44),2)</f>
        <v>0</v>
      </c>
      <c r="J44" s="168">
        <f>ROUND(F44*(N44),2)</f>
        <v>429.66</v>
      </c>
      <c r="K44" s="1">
        <f>ROUND(F44*(O44),2)</f>
        <v>0</v>
      </c>
      <c r="L44" s="1">
        <f>ROUND(F44*(G44),2)</f>
        <v>0</v>
      </c>
      <c r="M44" s="1"/>
      <c r="N44" s="1">
        <v>4.62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113</v>
      </c>
      <c r="C45" s="172" t="s">
        <v>137</v>
      </c>
      <c r="D45" s="168" t="s">
        <v>138</v>
      </c>
      <c r="E45" s="168" t="s">
        <v>136</v>
      </c>
      <c r="F45" s="169">
        <v>17</v>
      </c>
      <c r="G45" s="170"/>
      <c r="H45" s="170"/>
      <c r="I45" s="170">
        <f>ROUND(F45*(G45+H45),2)</f>
        <v>0</v>
      </c>
      <c r="J45" s="168">
        <f>ROUND(F45*(N45),2)</f>
        <v>76.67</v>
      </c>
      <c r="K45" s="1">
        <f>ROUND(F45*(O45),2)</f>
        <v>0</v>
      </c>
      <c r="L45" s="1">
        <f>ROUND(F45*(G45),2)</f>
        <v>0</v>
      </c>
      <c r="M45" s="1"/>
      <c r="N45" s="1">
        <v>4.51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68</v>
      </c>
      <c r="E46" s="156"/>
      <c r="F46" s="167"/>
      <c r="G46" s="159"/>
      <c r="H46" s="159"/>
      <c r="I46" s="159">
        <f>ROUND((SUM(I40:I45))/1,2)</f>
        <v>0</v>
      </c>
      <c r="J46" s="156"/>
      <c r="K46" s="156"/>
      <c r="L46" s="156">
        <f>ROUND((SUM(L40:L45))/1,2)</f>
        <v>0</v>
      </c>
      <c r="M46" s="156">
        <f>ROUND((SUM(M40:M45))/1,2)</f>
        <v>0</v>
      </c>
      <c r="N46" s="156"/>
      <c r="O46" s="156"/>
      <c r="P46" s="174">
        <f>ROUND((SUM(P40:P45))/1,2)</f>
        <v>0.02</v>
      </c>
      <c r="S46" s="167">
        <f>ROUND((SUM(S40:S45))/1,2)</f>
        <v>3.32</v>
      </c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66</v>
      </c>
      <c r="E48" s="156"/>
      <c r="F48" s="167"/>
      <c r="G48" s="159"/>
      <c r="H48" s="159"/>
      <c r="I48" s="159">
        <f>ROUND((SUM(I33:I47))/2,2)</f>
        <v>0</v>
      </c>
      <c r="J48" s="156"/>
      <c r="K48" s="156"/>
      <c r="L48" s="156">
        <f>ROUND((SUM(L33:L47))/2,2)</f>
        <v>0</v>
      </c>
      <c r="M48" s="156">
        <f>ROUND((SUM(M33:M47))/2,2)</f>
        <v>0</v>
      </c>
      <c r="N48" s="156"/>
      <c r="O48" s="156"/>
      <c r="P48" s="174">
        <f>ROUND((SUM(P33:P47))/2,2)</f>
        <v>0.02</v>
      </c>
      <c r="S48" s="174">
        <f>ROUND((SUM(S33:S47))/2,2)</f>
        <v>4.2699999999999996</v>
      </c>
    </row>
    <row r="49" spans="1:26" x14ac:dyDescent="0.25">
      <c r="A49" s="175"/>
      <c r="B49" s="175" t="s">
        <v>12</v>
      </c>
      <c r="C49" s="175"/>
      <c r="D49" s="175"/>
      <c r="E49" s="175"/>
      <c r="F49" s="176" t="s">
        <v>69</v>
      </c>
      <c r="G49" s="177"/>
      <c r="H49" s="177">
        <f>ROUND((SUM(M9:M48))/3,2)</f>
        <v>0</v>
      </c>
      <c r="I49" s="177">
        <f>ROUND((SUM(I9:I48))/3,2)</f>
        <v>0</v>
      </c>
      <c r="J49" s="175"/>
      <c r="K49" s="175">
        <f>ROUND((SUM(K9:K48)),2)</f>
        <v>0</v>
      </c>
      <c r="L49" s="175">
        <f>ROUND((SUM(L9:L48))/3,2)</f>
        <v>0</v>
      </c>
      <c r="M49" s="175">
        <f>ROUND((SUM(M9:M48))/3,2)</f>
        <v>0</v>
      </c>
      <c r="N49" s="175"/>
      <c r="O49" s="175"/>
      <c r="P49" s="176">
        <f>ROUND((SUM(P9:P48))/3,2)</f>
        <v>1.96</v>
      </c>
      <c r="S49" s="190">
        <f>ROUND((SUM(S9:S48))/3,2)</f>
        <v>26.34</v>
      </c>
      <c r="Z49">
        <f>(SUM(Z9:Z48))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Demontáž nefunkčného plynovodu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12328</vt:lpstr>
      <vt:lpstr>Rekap 12328</vt:lpstr>
      <vt:lpstr>SO 12328</vt:lpstr>
      <vt:lpstr>'Rekap 12328'!Názvy_tlače</vt:lpstr>
      <vt:lpstr>'SO 12328'!Názvy_tlače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2017-11-21T06:46:20Z</dcterms:created>
  <dcterms:modified xsi:type="dcterms:W3CDTF">2017-11-21T07:11:08Z</dcterms:modified>
</cp:coreProperties>
</file>