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Zateplenie telocvične stavba\VO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2350" sheetId="3" r:id="rId3"/>
    <sheet name="Rekap 12350" sheetId="4" r:id="rId4"/>
    <sheet name="SO 12350" sheetId="5" r:id="rId5"/>
    <sheet name="Kryci_list 12786" sheetId="6" r:id="rId6"/>
    <sheet name="Rekap 12786" sheetId="7" r:id="rId7"/>
    <sheet name="SO 12786" sheetId="8" r:id="rId8"/>
  </sheets>
  <definedNames>
    <definedName name="_xlnm.Print_Titles" localSheetId="3">'Rekap 12350'!$9:$9</definedName>
    <definedName name="_xlnm.Print_Titles" localSheetId="6">'Rekap 12786'!$9:$9</definedName>
    <definedName name="_xlnm.Print_Titles" localSheetId="4">'SO 12350'!$8:$8</definedName>
    <definedName name="_xlnm.Print_Titles" localSheetId="7">'SO 12786'!$8:$8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9" i="1"/>
  <c r="J16" i="2" s="1"/>
  <c r="J20" i="2" s="1"/>
  <c r="D9" i="1"/>
  <c r="J18" i="2" s="1"/>
  <c r="E8" i="1"/>
  <c r="E9" i="1" s="1"/>
  <c r="J17" i="2" s="1"/>
  <c r="E7" i="1"/>
  <c r="J17" i="6"/>
  <c r="K8" i="1"/>
  <c r="I30" i="6"/>
  <c r="J30" i="6" s="1"/>
  <c r="Z101" i="8"/>
  <c r="S98" i="8"/>
  <c r="S100" i="8" s="1"/>
  <c r="F28" i="7" s="1"/>
  <c r="P98" i="8"/>
  <c r="P100" i="8" s="1"/>
  <c r="E28" i="7" s="1"/>
  <c r="M98" i="8"/>
  <c r="M100" i="8" s="1"/>
  <c r="C28" i="7" s="1"/>
  <c r="E18" i="6" s="1"/>
  <c r="K97" i="8"/>
  <c r="J97" i="8"/>
  <c r="L97" i="8"/>
  <c r="I97" i="8"/>
  <c r="K96" i="8"/>
  <c r="J96" i="8"/>
  <c r="L96" i="8"/>
  <c r="I96" i="8"/>
  <c r="K95" i="8"/>
  <c r="J95" i="8"/>
  <c r="L95" i="8"/>
  <c r="L98" i="8" s="1"/>
  <c r="B27" i="7" s="1"/>
  <c r="I95" i="8"/>
  <c r="S89" i="8"/>
  <c r="F23" i="7" s="1"/>
  <c r="K88" i="8"/>
  <c r="J88" i="8"/>
  <c r="P88" i="8"/>
  <c r="M88" i="8"/>
  <c r="I88" i="8"/>
  <c r="K87" i="8"/>
  <c r="J87" i="8"/>
  <c r="M87" i="8"/>
  <c r="I87" i="8"/>
  <c r="K86" i="8"/>
  <c r="J86" i="8"/>
  <c r="M86" i="8"/>
  <c r="H89" i="8" s="1"/>
  <c r="I86" i="8"/>
  <c r="K85" i="8"/>
  <c r="J85" i="8"/>
  <c r="L85" i="8"/>
  <c r="I85" i="8"/>
  <c r="K84" i="8"/>
  <c r="J84" i="8"/>
  <c r="P84" i="8"/>
  <c r="L84" i="8"/>
  <c r="I84" i="8"/>
  <c r="K83" i="8"/>
  <c r="J83" i="8"/>
  <c r="P83" i="8"/>
  <c r="L83" i="8"/>
  <c r="I83" i="8"/>
  <c r="K82" i="8"/>
  <c r="J82" i="8"/>
  <c r="P82" i="8"/>
  <c r="P89" i="8" s="1"/>
  <c r="E23" i="7" s="1"/>
  <c r="L82" i="8"/>
  <c r="I82" i="8"/>
  <c r="I89" i="8" s="1"/>
  <c r="D23" i="7" s="1"/>
  <c r="F22" i="7"/>
  <c r="S79" i="8"/>
  <c r="H79" i="8"/>
  <c r="M79" i="8"/>
  <c r="C22" i="7" s="1"/>
  <c r="K78" i="8"/>
  <c r="J78" i="8"/>
  <c r="L78" i="8"/>
  <c r="I78" i="8"/>
  <c r="K77" i="8"/>
  <c r="J77" i="8"/>
  <c r="P77" i="8"/>
  <c r="P79" i="8" s="1"/>
  <c r="E22" i="7" s="1"/>
  <c r="L77" i="8"/>
  <c r="L79" i="8" s="1"/>
  <c r="B22" i="7" s="1"/>
  <c r="I77" i="8"/>
  <c r="F21" i="7"/>
  <c r="S74" i="8"/>
  <c r="H74" i="8"/>
  <c r="M74" i="8"/>
  <c r="C21" i="7" s="1"/>
  <c r="K73" i="8"/>
  <c r="J73" i="8"/>
  <c r="L73" i="8"/>
  <c r="I73" i="8"/>
  <c r="K72" i="8"/>
  <c r="J72" i="8"/>
  <c r="P72" i="8"/>
  <c r="L72" i="8"/>
  <c r="I72" i="8"/>
  <c r="K71" i="8"/>
  <c r="J71" i="8"/>
  <c r="P71" i="8"/>
  <c r="L71" i="8"/>
  <c r="I71" i="8"/>
  <c r="K70" i="8"/>
  <c r="J70" i="8"/>
  <c r="L70" i="8"/>
  <c r="I70" i="8"/>
  <c r="K69" i="8"/>
  <c r="J69" i="8"/>
  <c r="P69" i="8"/>
  <c r="L69" i="8"/>
  <c r="I69" i="8"/>
  <c r="K68" i="8"/>
  <c r="J68" i="8"/>
  <c r="P68" i="8"/>
  <c r="P74" i="8" s="1"/>
  <c r="E21" i="7" s="1"/>
  <c r="L68" i="8"/>
  <c r="L74" i="8" s="1"/>
  <c r="B21" i="7" s="1"/>
  <c r="I68" i="8"/>
  <c r="C20" i="7"/>
  <c r="S65" i="8"/>
  <c r="S91" i="8" s="1"/>
  <c r="F24" i="7" s="1"/>
  <c r="H65" i="8"/>
  <c r="M65" i="8"/>
  <c r="K64" i="8"/>
  <c r="J64" i="8"/>
  <c r="L64" i="8"/>
  <c r="I64" i="8"/>
  <c r="K63" i="8"/>
  <c r="J63" i="8"/>
  <c r="P63" i="8"/>
  <c r="L63" i="8"/>
  <c r="I63" i="8"/>
  <c r="K62" i="8"/>
  <c r="J62" i="8"/>
  <c r="L62" i="8"/>
  <c r="I62" i="8"/>
  <c r="F16" i="7"/>
  <c r="S56" i="8"/>
  <c r="P56" i="8"/>
  <c r="E16" i="7" s="1"/>
  <c r="H56" i="8"/>
  <c r="M56" i="8"/>
  <c r="C16" i="7" s="1"/>
  <c r="K55" i="8"/>
  <c r="J55" i="8"/>
  <c r="L55" i="8"/>
  <c r="L56" i="8" s="1"/>
  <c r="B16" i="7" s="1"/>
  <c r="I55" i="8"/>
  <c r="I56" i="8" s="1"/>
  <c r="D16" i="7" s="1"/>
  <c r="S52" i="8"/>
  <c r="F15" i="7" s="1"/>
  <c r="K51" i="8"/>
  <c r="J51" i="8"/>
  <c r="M51" i="8"/>
  <c r="H52" i="8" s="1"/>
  <c r="I51" i="8"/>
  <c r="K50" i="8"/>
  <c r="J50" i="8"/>
  <c r="P50" i="8"/>
  <c r="L50" i="8"/>
  <c r="I50" i="8"/>
  <c r="K49" i="8"/>
  <c r="J49" i="8"/>
  <c r="P49" i="8"/>
  <c r="L49" i="8"/>
  <c r="I49" i="8"/>
  <c r="K48" i="8"/>
  <c r="J48" i="8"/>
  <c r="P48" i="8"/>
  <c r="L48" i="8"/>
  <c r="I48" i="8"/>
  <c r="K47" i="8"/>
  <c r="J47" i="8"/>
  <c r="L47" i="8"/>
  <c r="I47" i="8"/>
  <c r="K46" i="8"/>
  <c r="J46" i="8"/>
  <c r="P46" i="8"/>
  <c r="P52" i="8" s="1"/>
  <c r="E15" i="7" s="1"/>
  <c r="L46" i="8"/>
  <c r="I46" i="8"/>
  <c r="K45" i="8"/>
  <c r="J45" i="8"/>
  <c r="L45" i="8"/>
  <c r="I45" i="8"/>
  <c r="I52" i="8" s="1"/>
  <c r="D15" i="7" s="1"/>
  <c r="F14" i="7"/>
  <c r="S42" i="8"/>
  <c r="H42" i="8"/>
  <c r="M42" i="8"/>
  <c r="C14" i="7" s="1"/>
  <c r="K41" i="8"/>
  <c r="J41" i="8"/>
  <c r="L41" i="8"/>
  <c r="I41" i="8"/>
  <c r="K40" i="8"/>
  <c r="J40" i="8"/>
  <c r="P40" i="8"/>
  <c r="L40" i="8"/>
  <c r="I40" i="8"/>
  <c r="K39" i="8"/>
  <c r="J39" i="8"/>
  <c r="P39" i="8"/>
  <c r="L39" i="8"/>
  <c r="I39" i="8"/>
  <c r="K38" i="8"/>
  <c r="J38" i="8"/>
  <c r="P38" i="8"/>
  <c r="L38" i="8"/>
  <c r="I38" i="8"/>
  <c r="K37" i="8"/>
  <c r="J37" i="8"/>
  <c r="P37" i="8"/>
  <c r="L37" i="8"/>
  <c r="I37" i="8"/>
  <c r="K36" i="8"/>
  <c r="J36" i="8"/>
  <c r="P36" i="8"/>
  <c r="L36" i="8"/>
  <c r="I36" i="8"/>
  <c r="K35" i="8"/>
  <c r="J35" i="8"/>
  <c r="P35" i="8"/>
  <c r="L35" i="8"/>
  <c r="I35" i="8"/>
  <c r="K34" i="8"/>
  <c r="J34" i="8"/>
  <c r="P34" i="8"/>
  <c r="L34" i="8"/>
  <c r="I34" i="8"/>
  <c r="K33" i="8"/>
  <c r="J33" i="8"/>
  <c r="P33" i="8"/>
  <c r="L33" i="8"/>
  <c r="I33" i="8"/>
  <c r="K32" i="8"/>
  <c r="J32" i="8"/>
  <c r="P32" i="8"/>
  <c r="L32" i="8"/>
  <c r="I32" i="8"/>
  <c r="K31" i="8"/>
  <c r="J31" i="8"/>
  <c r="P31" i="8"/>
  <c r="L31" i="8"/>
  <c r="I31" i="8"/>
  <c r="K30" i="8"/>
  <c r="J30" i="8"/>
  <c r="P30" i="8"/>
  <c r="L30" i="8"/>
  <c r="I30" i="8"/>
  <c r="K29" i="8"/>
  <c r="J29" i="8"/>
  <c r="P29" i="8"/>
  <c r="L29" i="8"/>
  <c r="I29" i="8"/>
  <c r="K28" i="8"/>
  <c r="J28" i="8"/>
  <c r="P28" i="8"/>
  <c r="L28" i="8"/>
  <c r="I28" i="8"/>
  <c r="K27" i="8"/>
  <c r="J27" i="8"/>
  <c r="P27" i="8"/>
  <c r="P42" i="8" s="1"/>
  <c r="E14" i="7" s="1"/>
  <c r="L27" i="8"/>
  <c r="I27" i="8"/>
  <c r="I42" i="8" s="1"/>
  <c r="D14" i="7" s="1"/>
  <c r="F13" i="7"/>
  <c r="S24" i="8"/>
  <c r="P24" i="8"/>
  <c r="E13" i="7" s="1"/>
  <c r="H24" i="8"/>
  <c r="M24" i="8"/>
  <c r="C13" i="7" s="1"/>
  <c r="K23" i="8"/>
  <c r="J23" i="8"/>
  <c r="L23" i="8"/>
  <c r="L24" i="8" s="1"/>
  <c r="B13" i="7" s="1"/>
  <c r="I23" i="8"/>
  <c r="I24" i="8" s="1"/>
  <c r="D13" i="7" s="1"/>
  <c r="S20" i="8"/>
  <c r="F12" i="7" s="1"/>
  <c r="K19" i="8"/>
  <c r="J19" i="8"/>
  <c r="M19" i="8"/>
  <c r="M20" i="8" s="1"/>
  <c r="C12" i="7" s="1"/>
  <c r="I19" i="8"/>
  <c r="K18" i="8"/>
  <c r="J18" i="8"/>
  <c r="P18" i="8"/>
  <c r="P20" i="8" s="1"/>
  <c r="E12" i="7" s="1"/>
  <c r="L18" i="8"/>
  <c r="L20" i="8" s="1"/>
  <c r="B12" i="7" s="1"/>
  <c r="I18" i="8"/>
  <c r="I20" i="8" s="1"/>
  <c r="D12" i="7" s="1"/>
  <c r="E11" i="7"/>
  <c r="C11" i="7"/>
  <c r="S15" i="8"/>
  <c r="S58" i="8" s="1"/>
  <c r="F17" i="7" s="1"/>
  <c r="P15" i="8"/>
  <c r="H15" i="8"/>
  <c r="M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01" i="8" s="1"/>
  <c r="J11" i="8"/>
  <c r="L11" i="8"/>
  <c r="I11" i="8"/>
  <c r="J20" i="6"/>
  <c r="J17" i="3"/>
  <c r="K7" i="1"/>
  <c r="J30" i="3"/>
  <c r="I30" i="3"/>
  <c r="Z65" i="5"/>
  <c r="S62" i="5"/>
  <c r="S64" i="5" s="1"/>
  <c r="F24" i="4" s="1"/>
  <c r="P62" i="5"/>
  <c r="P64" i="5" s="1"/>
  <c r="E24" i="4" s="1"/>
  <c r="M62" i="5"/>
  <c r="M64" i="5" s="1"/>
  <c r="C24" i="4" s="1"/>
  <c r="E18" i="3" s="1"/>
  <c r="K61" i="5"/>
  <c r="J61" i="5"/>
  <c r="L61" i="5"/>
  <c r="I61" i="5"/>
  <c r="K60" i="5"/>
  <c r="J60" i="5"/>
  <c r="L60" i="5"/>
  <c r="I60" i="5"/>
  <c r="K59" i="5"/>
  <c r="J59" i="5"/>
  <c r="L59" i="5"/>
  <c r="L62" i="5" s="1"/>
  <c r="B23" i="4" s="1"/>
  <c r="I59" i="5"/>
  <c r="H53" i="5"/>
  <c r="M53" i="5"/>
  <c r="C19" i="4" s="1"/>
  <c r="K52" i="5"/>
  <c r="J52" i="5"/>
  <c r="P52" i="5"/>
  <c r="P53" i="5" s="1"/>
  <c r="E19" i="4" s="1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S53" i="5" s="1"/>
  <c r="F19" i="4" s="1"/>
  <c r="L49" i="5"/>
  <c r="L53" i="5" s="1"/>
  <c r="B19" i="4" s="1"/>
  <c r="I49" i="5"/>
  <c r="E18" i="4"/>
  <c r="C18" i="4"/>
  <c r="P46" i="5"/>
  <c r="H46" i="5"/>
  <c r="M46" i="5"/>
  <c r="K45" i="5"/>
  <c r="J45" i="5"/>
  <c r="S45" i="5"/>
  <c r="S46" i="5" s="1"/>
  <c r="F18" i="4" s="1"/>
  <c r="L45" i="5"/>
  <c r="L46" i="5" s="1"/>
  <c r="B18" i="4" s="1"/>
  <c r="I45" i="5"/>
  <c r="I46" i="5" s="1"/>
  <c r="D18" i="4" s="1"/>
  <c r="E17" i="4"/>
  <c r="C17" i="4"/>
  <c r="P42" i="5"/>
  <c r="P55" i="5" s="1"/>
  <c r="E20" i="4" s="1"/>
  <c r="H42" i="5"/>
  <c r="M42" i="5"/>
  <c r="M55" i="5" s="1"/>
  <c r="C20" i="4" s="1"/>
  <c r="E17" i="3" s="1"/>
  <c r="K41" i="5"/>
  <c r="J41" i="5"/>
  <c r="L41" i="5"/>
  <c r="I41" i="5"/>
  <c r="K40" i="5"/>
  <c r="J40" i="5"/>
  <c r="S40" i="5"/>
  <c r="L40" i="5"/>
  <c r="I40" i="5"/>
  <c r="K39" i="5"/>
  <c r="J39" i="5"/>
  <c r="S39" i="5"/>
  <c r="L39" i="5"/>
  <c r="I39" i="5"/>
  <c r="E13" i="4"/>
  <c r="C13" i="4"/>
  <c r="S33" i="5"/>
  <c r="F13" i="4" s="1"/>
  <c r="P33" i="5"/>
  <c r="H33" i="5"/>
  <c r="M33" i="5"/>
  <c r="K32" i="5"/>
  <c r="J32" i="5"/>
  <c r="L32" i="5"/>
  <c r="L33" i="5" s="1"/>
  <c r="B13" i="4" s="1"/>
  <c r="I32" i="5"/>
  <c r="I33" i="5" s="1"/>
  <c r="D13" i="4" s="1"/>
  <c r="H29" i="5"/>
  <c r="M29" i="5"/>
  <c r="C12" i="4" s="1"/>
  <c r="K28" i="5"/>
  <c r="J28" i="5"/>
  <c r="L28" i="5"/>
  <c r="I28" i="5"/>
  <c r="K27" i="5"/>
  <c r="J27" i="5"/>
  <c r="L27" i="5"/>
  <c r="I27" i="5"/>
  <c r="K26" i="5"/>
  <c r="J26" i="5"/>
  <c r="L26" i="5"/>
  <c r="I26" i="5"/>
  <c r="K25" i="5"/>
  <c r="J25" i="5"/>
  <c r="L25" i="5"/>
  <c r="I25" i="5"/>
  <c r="K24" i="5"/>
  <c r="J24" i="5"/>
  <c r="L24" i="5"/>
  <c r="I24" i="5"/>
  <c r="K23" i="5"/>
  <c r="J23" i="5"/>
  <c r="L23" i="5"/>
  <c r="I23" i="5"/>
  <c r="K22" i="5"/>
  <c r="J22" i="5"/>
  <c r="S22" i="5"/>
  <c r="L22" i="5"/>
  <c r="I22" i="5"/>
  <c r="K21" i="5"/>
  <c r="J21" i="5"/>
  <c r="S21" i="5"/>
  <c r="L21" i="5"/>
  <c r="I21" i="5"/>
  <c r="K20" i="5"/>
  <c r="J20" i="5"/>
  <c r="S20" i="5"/>
  <c r="P20" i="5"/>
  <c r="P29" i="5" s="1"/>
  <c r="E12" i="4" s="1"/>
  <c r="L20" i="5"/>
  <c r="I20" i="5"/>
  <c r="K19" i="5"/>
  <c r="J19" i="5"/>
  <c r="L19" i="5"/>
  <c r="I19" i="5"/>
  <c r="K18" i="5"/>
  <c r="J18" i="5"/>
  <c r="S18" i="5"/>
  <c r="L18" i="5"/>
  <c r="I18" i="5"/>
  <c r="K17" i="5"/>
  <c r="J17" i="5"/>
  <c r="S17" i="5"/>
  <c r="S29" i="5" s="1"/>
  <c r="F12" i="4" s="1"/>
  <c r="L17" i="5"/>
  <c r="L29" i="5" s="1"/>
  <c r="B12" i="4" s="1"/>
  <c r="I17" i="5"/>
  <c r="E11" i="4"/>
  <c r="C11" i="4"/>
  <c r="P14" i="5"/>
  <c r="H14" i="5"/>
  <c r="M14" i="5"/>
  <c r="M35" i="5" s="1"/>
  <c r="C14" i="4" s="1"/>
  <c r="K13" i="5"/>
  <c r="J13" i="5"/>
  <c r="S13" i="5"/>
  <c r="L13" i="5"/>
  <c r="I13" i="5"/>
  <c r="K12" i="5"/>
  <c r="J12" i="5"/>
  <c r="L12" i="5"/>
  <c r="I12" i="5"/>
  <c r="K11" i="5"/>
  <c r="K65" i="5" s="1"/>
  <c r="J11" i="5"/>
  <c r="L11" i="5"/>
  <c r="L14" i="5" s="1"/>
  <c r="B11" i="4" s="1"/>
  <c r="I11" i="5"/>
  <c r="J20" i="3"/>
  <c r="I29" i="5" l="1"/>
  <c r="D12" i="4" s="1"/>
  <c r="I53" i="5"/>
  <c r="D19" i="4" s="1"/>
  <c r="L42" i="8"/>
  <c r="B14" i="7" s="1"/>
  <c r="L52" i="8"/>
  <c r="B15" i="7" s="1"/>
  <c r="I74" i="8"/>
  <c r="D21" i="7" s="1"/>
  <c r="I79" i="8"/>
  <c r="D22" i="7" s="1"/>
  <c r="L89" i="8"/>
  <c r="B23" i="7" s="1"/>
  <c r="M58" i="8"/>
  <c r="C17" i="7" s="1"/>
  <c r="L15" i="8"/>
  <c r="B11" i="7" s="1"/>
  <c r="H20" i="8"/>
  <c r="M52" i="8"/>
  <c r="C15" i="7" s="1"/>
  <c r="P58" i="8"/>
  <c r="E17" i="7" s="1"/>
  <c r="I65" i="8"/>
  <c r="D20" i="7" s="1"/>
  <c r="P65" i="8"/>
  <c r="E20" i="7" s="1"/>
  <c r="F20" i="7"/>
  <c r="M89" i="8"/>
  <c r="C23" i="7" s="1"/>
  <c r="I98" i="8"/>
  <c r="D27" i="7" s="1"/>
  <c r="C27" i="7"/>
  <c r="E27" i="7"/>
  <c r="L100" i="8"/>
  <c r="B28" i="7" s="1"/>
  <c r="D18" i="6" s="1"/>
  <c r="S101" i="8"/>
  <c r="F30" i="7" s="1"/>
  <c r="I15" i="8"/>
  <c r="D11" i="7" s="1"/>
  <c r="F11" i="7"/>
  <c r="H58" i="8"/>
  <c r="L65" i="8"/>
  <c r="B20" i="7" s="1"/>
  <c r="F27" i="7"/>
  <c r="H100" i="8"/>
  <c r="E16" i="6"/>
  <c r="E16" i="2" s="1"/>
  <c r="S35" i="5"/>
  <c r="F14" i="4" s="1"/>
  <c r="S14" i="5"/>
  <c r="F11" i="4" s="1"/>
  <c r="L35" i="5"/>
  <c r="B14" i="4" s="1"/>
  <c r="P35" i="5"/>
  <c r="E14" i="4" s="1"/>
  <c r="L42" i="5"/>
  <c r="B17" i="4" s="1"/>
  <c r="S42" i="5"/>
  <c r="F17" i="4" s="1"/>
  <c r="H55" i="5"/>
  <c r="I62" i="5"/>
  <c r="D23" i="4" s="1"/>
  <c r="C23" i="4"/>
  <c r="E23" i="4"/>
  <c r="L64" i="5"/>
  <c r="B24" i="4" s="1"/>
  <c r="D18" i="3" s="1"/>
  <c r="H65" i="5"/>
  <c r="M65" i="5"/>
  <c r="C26" i="4" s="1"/>
  <c r="I14" i="5"/>
  <c r="D11" i="4" s="1"/>
  <c r="H35" i="5"/>
  <c r="I42" i="5"/>
  <c r="D17" i="4" s="1"/>
  <c r="F23" i="4"/>
  <c r="H64" i="5"/>
  <c r="E16" i="3"/>
  <c r="D16" i="3"/>
  <c r="D18" i="2" l="1"/>
  <c r="I35" i="5"/>
  <c r="D14" i="4" s="1"/>
  <c r="F16" i="3" s="1"/>
  <c r="L55" i="5"/>
  <c r="B20" i="4" s="1"/>
  <c r="D17" i="3" s="1"/>
  <c r="I55" i="5"/>
  <c r="D20" i="4" s="1"/>
  <c r="F17" i="3" s="1"/>
  <c r="I58" i="8"/>
  <c r="D17" i="7" s="1"/>
  <c r="F16" i="6" s="1"/>
  <c r="F16" i="2" s="1"/>
  <c r="L58" i="8"/>
  <c r="B17" i="7" s="1"/>
  <c r="D16" i="6" s="1"/>
  <c r="D16" i="2" s="1"/>
  <c r="P91" i="8"/>
  <c r="E24" i="7" s="1"/>
  <c r="I100" i="8"/>
  <c r="D28" i="7" s="1"/>
  <c r="F18" i="6" s="1"/>
  <c r="L91" i="8"/>
  <c r="B24" i="7" s="1"/>
  <c r="D17" i="6" s="1"/>
  <c r="D17" i="2" s="1"/>
  <c r="H91" i="8"/>
  <c r="I91" i="8"/>
  <c r="D24" i="7" s="1"/>
  <c r="F17" i="6" s="1"/>
  <c r="P101" i="8"/>
  <c r="E30" i="7" s="1"/>
  <c r="I101" i="8"/>
  <c r="M91" i="8"/>
  <c r="I64" i="5"/>
  <c r="D24" i="4" s="1"/>
  <c r="F18" i="3" s="1"/>
  <c r="F24" i="3" s="1"/>
  <c r="P65" i="5"/>
  <c r="E26" i="4" s="1"/>
  <c r="I65" i="5"/>
  <c r="S55" i="5"/>
  <c r="L65" i="5"/>
  <c r="B26" i="4" s="1"/>
  <c r="J23" i="3"/>
  <c r="D26" i="4" l="1"/>
  <c r="B7" i="1"/>
  <c r="F20" i="3"/>
  <c r="J24" i="3"/>
  <c r="F18" i="2"/>
  <c r="D30" i="7"/>
  <c r="B8" i="1"/>
  <c r="J22" i="6"/>
  <c r="J22" i="2" s="1"/>
  <c r="F17" i="2"/>
  <c r="J23" i="6"/>
  <c r="J23" i="2" s="1"/>
  <c r="F24" i="6"/>
  <c r="F24" i="2" s="1"/>
  <c r="J24" i="6"/>
  <c r="J24" i="2" s="1"/>
  <c r="F20" i="2"/>
  <c r="C24" i="7"/>
  <c r="E17" i="6" s="1"/>
  <c r="E17" i="2" s="1"/>
  <c r="H101" i="8"/>
  <c r="L101" i="8"/>
  <c r="B30" i="7" s="1"/>
  <c r="M101" i="8"/>
  <c r="C30" i="7" s="1"/>
  <c r="F20" i="6"/>
  <c r="F23" i="6"/>
  <c r="F22" i="6"/>
  <c r="F22" i="3"/>
  <c r="F23" i="3"/>
  <c r="J22" i="3"/>
  <c r="F20" i="4"/>
  <c r="S65" i="5"/>
  <c r="F26" i="4" s="1"/>
  <c r="J26" i="3"/>
  <c r="J28" i="3" l="1"/>
  <c r="C7" i="1"/>
  <c r="G7" i="1"/>
  <c r="F23" i="2"/>
  <c r="B9" i="1"/>
  <c r="J26" i="6"/>
  <c r="F22" i="2"/>
  <c r="J26" i="2" s="1"/>
  <c r="J28" i="2" s="1"/>
  <c r="I29" i="3"/>
  <c r="J29" i="3" s="1"/>
  <c r="J31" i="3" s="1"/>
  <c r="J28" i="6" l="1"/>
  <c r="I29" i="6" s="1"/>
  <c r="J29" i="6" s="1"/>
  <c r="J31" i="6" s="1"/>
  <c r="C8" i="1"/>
  <c r="C9" i="1" l="1"/>
  <c r="G8" i="1"/>
  <c r="G9" i="1" s="1"/>
  <c r="B10" i="1" s="1"/>
  <c r="B11" i="1" l="1"/>
  <c r="I29" i="2"/>
  <c r="J29" i="2" s="1"/>
  <c r="G10" i="1"/>
  <c r="G11" i="1" l="1"/>
  <c r="G12" i="1" s="1"/>
  <c r="I30" i="2"/>
  <c r="J30" i="2" s="1"/>
  <c r="J31" i="2" s="1"/>
</calcChain>
</file>

<file path=xl/sharedStrings.xml><?xml version="1.0" encoding="utf-8"?>
<sst xmlns="http://schemas.openxmlformats.org/spreadsheetml/2006/main" count="654" uniqueCount="285">
  <si>
    <t>Rekapitulácia rozpočtu</t>
  </si>
  <si>
    <t>Stavba Telocvičňa pri ZŠ Kukucínova Vranov n.T.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</si>
  <si>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</si>
  <si>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</si>
  <si>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</si>
  <si>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</si>
  <si>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</si>
  <si>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</si>
  <si>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</si>
  <si>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</si>
  <si>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</si>
  <si>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</si>
  <si>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SO01 - Telocvična - diel Búracie práce</t>
  </si>
  <si>
    <t>SO01 - Telocvična - diel ASR</t>
  </si>
  <si>
    <t>Krycí list rozpočtu</t>
  </si>
  <si>
    <t xml:space="preserve">Miesto:  </t>
  </si>
  <si>
    <t>Objekt SO01 - Telocvična - diel Búracie práce</t>
  </si>
  <si>
    <t xml:space="preserve">Ks: </t>
  </si>
  <si>
    <t xml:space="preserve">Zákazka: </t>
  </si>
  <si>
    <t>Spracoval: Ing. Ján Halgaš</t>
  </si>
  <si>
    <t xml:space="preserve">Dňa </t>
  </si>
  <si>
    <t>04.04.2018</t>
  </si>
  <si>
    <t>Odberateľ: ZŠ Kukučínova</t>
  </si>
  <si>
    <t xml:space="preserve">IČO: </t>
  </si>
  <si>
    <t xml:space="preserve">DIČ: </t>
  </si>
  <si>
    <t xml:space="preserve">Dodávateľ: </t>
  </si>
  <si>
    <t>Projektant: PRODAP s. r. o.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</si>
  <si>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</si>
  <si>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</si>
  <si>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</si>
  <si>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</si>
  <si>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</si>
  <si>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</si>
  <si>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</si>
  <si>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</si>
  <si>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</si>
  <si>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</si>
  <si>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</si>
  <si>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</si>
  <si>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</si>
  <si>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</si>
  <si>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</si>
  <si>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</si>
  <si>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</si>
  <si>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</si>
  <si>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</si>
  <si>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</si>
  <si>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</si>
  <si>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</si>
  <si>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</si>
  <si>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</si>
  <si>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</si>
  <si>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</si>
  <si>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</si>
  <si>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</si>
  <si>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</si>
  <si>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</si>
  <si>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</si>
  <si>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</si>
  <si>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</si>
  <si>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</si>
  <si>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</si>
  <si>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</si>
  <si>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04.04.2018</t>
  </si>
  <si>
    <t>Prehľad rozpočtových nákladov</t>
  </si>
  <si>
    <t>Práce HSV</t>
  </si>
  <si>
    <t>ZEMNÉ PRÁCE</t>
  </si>
  <si>
    <t>OSTATNÉ PRÁCE</t>
  </si>
  <si>
    <t>PRESUNY HMÔT</t>
  </si>
  <si>
    <t>Práce PSV</t>
  </si>
  <si>
    <t>KONŠTRUKCIE KLAMPIARSKE</t>
  </si>
  <si>
    <t>KONŠTRUKCIE STOLÁRSKE</t>
  </si>
  <si>
    <t>KOVOVÉ DOPLNKOVÉ KONŠTRUKCIE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</si>
  <si>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</si>
  <si>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</si>
  <si>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</si>
  <si>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</si>
  <si>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</si>
  <si>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</si>
  <si>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</si>
  <si>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</si>
  <si>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</si>
  <si>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</si>
  <si>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</si>
  <si>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</si>
  <si>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</si>
  <si>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</si>
  <si>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162301102</t>
  </si>
  <si>
    <t>Vodorovné premiestnenie výkopku tr.1-4,do 1000 m</t>
  </si>
  <si>
    <t>m3</t>
  </si>
  <si>
    <t xml:space="preserve"> 171201101</t>
  </si>
  <si>
    <t>Uloženie sypaniny do násypov s rozprestretím sypaniny vo vrstvách a s hrubým urovnaním nezhutnených</t>
  </si>
  <si>
    <t>221/B 1</t>
  </si>
  <si>
    <t xml:space="preserve"> 113107111</t>
  </si>
  <si>
    <t>Odstránenie podkladu alebo krytu v ploche do 200m2 z kameniva ťaženého, hr. do 100 mm, 0,160 t</t>
  </si>
  <si>
    <t>m2</t>
  </si>
  <si>
    <t xml:space="preserve"> 13/B 1</t>
  </si>
  <si>
    <t xml:space="preserve"> 965043341</t>
  </si>
  <si>
    <t>Búranie podkladov pod dlažby, liatych dlažieb a mazanín,betón s poterom,teracom hr.do 100 mm, plochy nad 4 m2  -2,20000t</t>
  </si>
  <si>
    <t xml:space="preserve"> 965081812</t>
  </si>
  <si>
    <t>Búranie dlažieb, z kamen., cement., terazzových, čadičových alebo keram. dl., hr.nad 10 mm -0,065 t</t>
  </si>
  <si>
    <t xml:space="preserve"> 968061125</t>
  </si>
  <si>
    <t>Vyvesenie alebo zavesenie dreveného alebo kov.dverného krídla do 2 m2</t>
  </si>
  <si>
    <t>kus</t>
  </si>
  <si>
    <t xml:space="preserve"> 968062455</t>
  </si>
  <si>
    <t>Vybúranie drevených a kovových dverových zárubní -0,082 t</t>
  </si>
  <si>
    <t xml:space="preserve"> 978036121</t>
  </si>
  <si>
    <t>Otlčenie šľachtených a pod., omietok vonkajších brizolitových, v rozsahu do 10 % -0,005 t</t>
  </si>
  <si>
    <t xml:space="preserve"> 978057331</t>
  </si>
  <si>
    <t>Odsekanie a odobratie podstupníc,  -0,01000t</t>
  </si>
  <si>
    <t>m</t>
  </si>
  <si>
    <t xml:space="preserve"> 979082111</t>
  </si>
  <si>
    <t>Vnútrostavenisková doprava sutiny a vybúraných hmôt do 10 m</t>
  </si>
  <si>
    <t>t</t>
  </si>
  <si>
    <t xml:space="preserve"> SKLADKA</t>
  </si>
  <si>
    <t>Poplatok za uloženie sute na skládku</t>
  </si>
  <si>
    <t>T</t>
  </si>
  <si>
    <t>211/B 1</t>
  </si>
  <si>
    <t xml:space="preserve"> 979087112</t>
  </si>
  <si>
    <t>Nakladanie na dopravný prostriedok pre vodorovnú dopravu sutiny</t>
  </si>
  <si>
    <t>321/B 1</t>
  </si>
  <si>
    <t xml:space="preserve"> 979082315</t>
  </si>
  <si>
    <t>Vodorovná doprava sutiny a vybúraných hmôt bez naloženia ale so zložením do 3000 m</t>
  </si>
  <si>
    <t xml:space="preserve"> 979082319</t>
  </si>
  <si>
    <t>Príplatok k cenám za každých ďalších aj začatých 1000 m</t>
  </si>
  <si>
    <t>R/R 0</t>
  </si>
  <si>
    <t xml:space="preserve"> 767569992.1</t>
  </si>
  <si>
    <t xml:space="preserve">Demontáž oceľových rebríkov osadených do muriva </t>
  </si>
  <si>
    <t xml:space="preserve"> 14/C 1</t>
  </si>
  <si>
    <t xml:space="preserve"> 999281211</t>
  </si>
  <si>
    <t>Presun hmôt pre opravy a údržbu vonkajších plášťov doterajších objektov výšky do 25 m</t>
  </si>
  <si>
    <t>764/B 1</t>
  </si>
  <si>
    <t xml:space="preserve"> 764410850</t>
  </si>
  <si>
    <t>Demontáž oplechovania parapetov rš od 100 do 330 mm 0,00135t</t>
  </si>
  <si>
    <t xml:space="preserve"> 764454801</t>
  </si>
  <si>
    <t>Demontáž odpadových rúr kruhových, s priemerom 75 a 100 mm  0,00226t</t>
  </si>
  <si>
    <t xml:space="preserve"> 764560000.1</t>
  </si>
  <si>
    <t>Demontáž poplastovanej strenej krytiny na šalšie použitie vrátane doplnkov</t>
  </si>
  <si>
    <t>766/B 1</t>
  </si>
  <si>
    <t xml:space="preserve"> 766421821</t>
  </si>
  <si>
    <t>Demontáž obloženia podhľadu stien, palub.doskami</t>
  </si>
  <si>
    <t>767/B 1</t>
  </si>
  <si>
    <t xml:space="preserve"> 767134802</t>
  </si>
  <si>
    <t>Demontáž oplechovania stien plechmi skrutkovanými 0,009t</t>
  </si>
  <si>
    <t xml:space="preserve"> 767392802</t>
  </si>
  <si>
    <t>Demontáž krytín striech z plechov skrutkovaných,  -0,00700t</t>
  </si>
  <si>
    <t xml:space="preserve"> 767584811</t>
  </si>
  <si>
    <t>Demontáž mriežky do 0,25 m2</t>
  </si>
  <si>
    <t xml:space="preserve"> 767996804</t>
  </si>
  <si>
    <t>Demontáž ostatných doplnkov stavieb s hmotnosťou jednotlivých dielov konšt. nad 250 do 500 kg 0,001t</t>
  </si>
  <si>
    <t>kg</t>
  </si>
  <si>
    <t xml:space="preserve"> 915020201</t>
  </si>
  <si>
    <t>Demontáž elektrickej rozvodnej skrine 520x480 mm</t>
  </si>
  <si>
    <t xml:space="preserve"> 921502000.6</t>
  </si>
  <si>
    <t>Demontáž  poistkovej skrine 300x300 mm</t>
  </si>
  <si>
    <t xml:space="preserve"> 921999920.2</t>
  </si>
  <si>
    <t>Demontáž bleskozvodnej sústavy</t>
  </si>
  <si>
    <t>Objekt SO01 - Telocvična - diel ASR</t>
  </si>
  <si>
    <t>VODOROVNÉ KONŠTRUKCIE</t>
  </si>
  <si>
    <t>SPEVNENÉ PLOCHY</t>
  </si>
  <si>
    <t>POVRCHOVÉ ÚPRAVY</t>
  </si>
  <si>
    <t>IZOLÁCIE PROTI VODE A VLHKOSTI</t>
  </si>
  <si>
    <t xml:space="preserve"> 130201001</t>
  </si>
  <si>
    <t>Výkop jamy a ryhy v obmedzenom priestore horn. tr.3 ručne</t>
  </si>
  <si>
    <t xml:space="preserve"> 181101102</t>
  </si>
  <si>
    <t>Úprava pláne v zárezoch v hornine 1-4 so zhutnením</t>
  </si>
  <si>
    <t>321/A 1</t>
  </si>
  <si>
    <t xml:space="preserve"> 457971111</t>
  </si>
  <si>
    <t>Zriadenie vrstvy z geotextílie s presahom, so sklonom do 1:5, šírky geotextílie do 3 m</t>
  </si>
  <si>
    <t>P/PE</t>
  </si>
  <si>
    <t xml:space="preserve"> 693665120</t>
  </si>
  <si>
    <t xml:space="preserve">Geotextília polypropylénová TATRATEX PP 300g/m2 alebo ekvivalent                                                                        </t>
  </si>
  <si>
    <t xml:space="preserve">m2      </t>
  </si>
  <si>
    <t xml:space="preserve"> 564999900.1</t>
  </si>
  <si>
    <t>Násyp zo štrku praného, prírodného kameniva fr. 63-100 hr. 150 mm</t>
  </si>
  <si>
    <t xml:space="preserve"> m2</t>
  </si>
  <si>
    <t xml:space="preserve"> 11/A 1</t>
  </si>
  <si>
    <t xml:space="preserve"> 620991121</t>
  </si>
  <si>
    <t>Zakrývanie škár panelov výplní vonkajších otvorov zhotovené z lešenia akýmkoľvek spôsobom</t>
  </si>
  <si>
    <t xml:space="preserve"> 622464522</t>
  </si>
  <si>
    <t>Vonkajšia omietka stien tenkovrstvová Weber - Terranova, weber.pas exclusive VR420 alebo ekvivalent, strednozrnná ryhovaná štruktúra, veľkosť zrna 2 mm, vrátane podkaldného náteru</t>
  </si>
  <si>
    <t xml:space="preserve"> 622465112</t>
  </si>
  <si>
    <t>Vonkajšia omietka stien zo zmesi Terra-Marmolit  weber.pas mramorové zrná,strednozrnná 1040 MO43 alebo ekvivalent      vrátane podkladného náteru</t>
  </si>
  <si>
    <t xml:space="preserve"> 62525017810</t>
  </si>
  <si>
    <t>ETICS - Systém zateplenia vonkajšej konštrukcie extrudovaným polystyrénom XPS  hrúbky 150 mm lepením bez povrchovej úpravy</t>
  </si>
  <si>
    <t>M2</t>
  </si>
  <si>
    <t xml:space="preserve"> 625252311</t>
  </si>
  <si>
    <t>ETICS - Terranova weber.therm exclusive alebo ekvivalent Kontaktný zatepľovací systém obvodového muriva fasádnych plášťov s použitím platní z minerálnej vlny hrúbky 220 mm</t>
  </si>
  <si>
    <t xml:space="preserve"> 625252371</t>
  </si>
  <si>
    <t>ETICS - Terranova weber.therm exclusive alebo ekvivalent, Kontaktný zatepľovací systém ostenia okien a dverí  s použitím platní z minerálnej vlny hrúbky 50 mm</t>
  </si>
  <si>
    <t xml:space="preserve"> 631313711</t>
  </si>
  <si>
    <t>Mazanina z betónu prostého tr.C 25/30 hr.nad 80 do 120 mm</t>
  </si>
  <si>
    <t xml:space="preserve"> 631319163</t>
  </si>
  <si>
    <t>Príplatok za prehlad. betónovej mazaniny min. tr.C 8/10 oceľ. hlad. hr. 80-120 mm (20kg/m3)</t>
  </si>
  <si>
    <t xml:space="preserve"> 632451021</t>
  </si>
  <si>
    <t>Vyrovnávací poter muriva MC 15 hr 20 mm</t>
  </si>
  <si>
    <t xml:space="preserve"> 632456231</t>
  </si>
  <si>
    <t>Poter pieskovocementový stupňov 600kg/m3 hladený oceľovým hladidlom hr. 30 mm</t>
  </si>
  <si>
    <t xml:space="preserve"> 632921413</t>
  </si>
  <si>
    <t>Dlažba schodiska  z vymývaného betónu 400x400x40 mm do mrazuvzdorného lepidla</t>
  </si>
  <si>
    <t xml:space="preserve"> 632921415</t>
  </si>
  <si>
    <t>Dlažba z vymývaného betónu 400x400x40 mm do mrazuvzdorného lepidla</t>
  </si>
  <si>
    <t xml:space="preserve"> 622422131</t>
  </si>
  <si>
    <t>Oprava vonkajších omietok vápenných a vápenocem. stupeň členitosti IaII -10% škrabaných</t>
  </si>
  <si>
    <t xml:space="preserve"> 631312131</t>
  </si>
  <si>
    <t>Doplnenie existujúcich mazanín prostým betónom bez poteru o ploche 1-4 m2 a hr.do 240 mm</t>
  </si>
  <si>
    <t xml:space="preserve"> 632921415.2</t>
  </si>
  <si>
    <t>Olemovanie nášľapnej plochy- dlažby z vymývaného betónu hliníkovou lištou prírodnej farby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</si>
  <si>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</si>
  <si>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</si>
  <si>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</si>
  <si>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</si>
  <si>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</si>
  <si>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</si>
  <si>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</si>
  <si>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</si>
  <si>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953945002</t>
  </si>
  <si>
    <t xml:space="preserve">Profil ochranný rohový s integrovanou sieťovinou na spevnenie zateplenia </t>
  </si>
  <si>
    <t xml:space="preserve"> 953996121</t>
  </si>
  <si>
    <t>Okenný profil s páskou APU s integrovanou tkaninou APU 6 / 2,5 m</t>
  </si>
  <si>
    <t>221/A 1</t>
  </si>
  <si>
    <t xml:space="preserve"> 916561111</t>
  </si>
  <si>
    <t xml:space="preserve">Osadenie záhon. obrubníka betón., do lôžka z bet. pros. tr. C 20/15 s bočnou oporou </t>
  </si>
  <si>
    <t xml:space="preserve">P/P 1  </t>
  </si>
  <si>
    <t xml:space="preserve"> 592029170040</t>
  </si>
  <si>
    <t>PREMAC alebo ekvivalent parkový obrubník sivý VV 50/20/5 cm</t>
  </si>
  <si>
    <t>KUS</t>
  </si>
  <si>
    <t>711/A 1</t>
  </si>
  <si>
    <t xml:space="preserve"> 711111411</t>
  </si>
  <si>
    <t>Izolácia proti zemnej vlhkosti SIKALASTIK 152 alebo ekvivalent,, betón. podklad, vodorovná</t>
  </si>
  <si>
    <t xml:space="preserve"> 711111421</t>
  </si>
  <si>
    <t>Izolácia proti zemnej vlhkosti SIKALASTIK 152 alebo ekvivalent,, betón. podklad, zvislá</t>
  </si>
  <si>
    <t xml:space="preserve"> 998711102</t>
  </si>
  <si>
    <t>Presun hmôt pre izoláciu proti vode v objektoch výšky nad 6 do 12  m</t>
  </si>
  <si>
    <t>764/A 1</t>
  </si>
  <si>
    <t xml:space="preserve"> 764318200</t>
  </si>
  <si>
    <t>Spätná montáž poplastovanej strešnej krytiny vrátane doplnkov</t>
  </si>
  <si>
    <t xml:space="preserve">M2   </t>
  </si>
  <si>
    <t xml:space="preserve"> 764456202</t>
  </si>
  <si>
    <t>Spätná montáž zvislých zvodov dažďovej vody s priemerom 100 mm</t>
  </si>
  <si>
    <t xml:space="preserve"> 764456232</t>
  </si>
  <si>
    <t>Objímka zvodu spona zvodovej rúry 100 mm a pozinkovaný tŕň dĺžky 330 mm</t>
  </si>
  <si>
    <t>ks</t>
  </si>
  <si>
    <t>764/A 4</t>
  </si>
  <si>
    <t xml:space="preserve"> 764710420</t>
  </si>
  <si>
    <t>Oplechovanie parapetov z eleoxovaného hliníka, RAL 9010, obojstranne upravené, tesnenie, hlin. koncovky do omietky, krycie profily na skrutky, upínacie podložky pod skrutky, rš. 180 mm</t>
  </si>
  <si>
    <t xml:space="preserve">M    </t>
  </si>
  <si>
    <t xml:space="preserve"> 764710440</t>
  </si>
  <si>
    <t>Oplechovanie parapetov z eleoxovaného hliníka, RAL 9010, obojstranne upravené, tesnenie, hlin. koncovky do omietky, krycie profily na skrutky, upínacie podložky pod skrutky, rš. 330 mm</t>
  </si>
  <si>
    <t>764/A 7</t>
  </si>
  <si>
    <t xml:space="preserve"> 998764102</t>
  </si>
  <si>
    <t>Presun hmôt pre konštrukcie klampiarske v objektoch výšky nad 6 do 12 m</t>
  </si>
  <si>
    <t>766/A 1</t>
  </si>
  <si>
    <t xml:space="preserve"> 766421212</t>
  </si>
  <si>
    <t>Montáž obloženia podhľadov rovných palubovkami na pero a drážku z mäkkého dreva, š. nad 60 do 80 mm</t>
  </si>
  <si>
    <t xml:space="preserve"> 998766102</t>
  </si>
  <si>
    <t>Presun hmot pre konštrukcie stolárske v objektoch výšky nad 6 do 12 m</t>
  </si>
  <si>
    <t xml:space="preserve"> 766621081</t>
  </si>
  <si>
    <t>Montáž plastových  a hliníkových výplní otvorov, na APU lišty s opravou ostenia a vnútornou maľbou</t>
  </si>
  <si>
    <t>767/A 1</t>
  </si>
  <si>
    <t xml:space="preserve"> 767591221</t>
  </si>
  <si>
    <t xml:space="preserve">Montáž  mriežky </t>
  </si>
  <si>
    <t>767/A 3</t>
  </si>
  <si>
    <t xml:space="preserve"> 767832100</t>
  </si>
  <si>
    <t>Montáž rebríkov požiarneho do muriva</t>
  </si>
  <si>
    <t xml:space="preserve"> 998767202</t>
  </si>
  <si>
    <t>Presun hmôt pre kovové stavebné doplnkové konštrukcie v objektoch výšky nad 6 do 12 m</t>
  </si>
  <si>
    <t>P/PC</t>
  </si>
  <si>
    <t xml:space="preserve"> 283413347</t>
  </si>
  <si>
    <t>Vonkajšie dvojkr. dvere vchodové s nadsvetlíkom  1580x 1970+850 mm,zasklenné, zateplený hliník, prah el. hl., U dverí &lt; 0,85, far.prev. z ext. strany biela, z int. strany biela</t>
  </si>
  <si>
    <t xml:space="preserve"> MAT</t>
  </si>
  <si>
    <t xml:space="preserve">Oceľový pozinkovaný požiarny rebrík bude prevedený podľa DIN 18799, DIN 14094 a EN ISO 14122-4, typové označenie 833402, perĺženie	</t>
  </si>
  <si>
    <t>S/S50</t>
  </si>
  <si>
    <t xml:space="preserve"> 5534371552</t>
  </si>
  <si>
    <t>Vetracia mriežka  z pozinkovaného perforovaného materiálu Perfora kruhové presadené dierovanie typové označenie Rv 6-9. Vonkajší rozmer vetracej mreže 900*250 mm. Hrúbka plechu 3 mm. Rám z oceľ. pozinkovaného uzavretého profilu prierezu T</t>
  </si>
  <si>
    <t xml:space="preserve"> 921502000.7</t>
  </si>
  <si>
    <t>Montáž  poistkovej skrine 300x300 mm</t>
  </si>
  <si>
    <t xml:space="preserve"> 9218500000.1</t>
  </si>
  <si>
    <t>Montáž elektrickej rozvodnej skrine 520x480 mm</t>
  </si>
  <si>
    <t xml:space="preserve">Montáž bleskozvodnej sústavy s doplnením - pozinkovaný tŕň dĺžky 300 mm, celkový počet 28 kusov.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</si>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</sst>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9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  <xf numFmtId="166" fontId="13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workbookViewId="0">
      <selection activeCell="A15" sqref="A15:XFD32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12350'!I65-Rekapitulácia!D7</f>
        <v>0</v>
      </c>
      <c r="C7" s="180">
        <f>'Kryci_list 12350'!J26</f>
        <v>0</v>
      </c>
      <c r="D7" s="180">
        <v>0</v>
      </c>
      <c r="E7" s="180">
        <f>'Kryci_list 12350'!J17</f>
        <v>0</v>
      </c>
      <c r="F7" s="180">
        <v>0</v>
      </c>
      <c r="G7" s="180">
        <f>B7+C7+D7+E7+F7</f>
        <v>0</v>
      </c>
      <c r="K7">
        <f>'SO 12350'!K65</f>
        <v>0</v>
      </c>
      <c r="Q7">
        <v>30.126000000000001</v>
      </c>
    </row>
    <row r="8" spans="1:26" x14ac:dyDescent="0.25">
      <c r="A8" s="70" t="s">
        <v>13</v>
      </c>
      <c r="B8" s="77">
        <f>'SO 12786'!I101-Rekapitulácia!D8</f>
        <v>0</v>
      </c>
      <c r="C8" s="77">
        <f>'Kryci_list 12786'!J26</f>
        <v>0</v>
      </c>
      <c r="D8" s="77">
        <v>0</v>
      </c>
      <c r="E8" s="77">
        <f>'Kryci_list 12786'!J17</f>
        <v>0</v>
      </c>
      <c r="F8" s="77">
        <v>0</v>
      </c>
      <c r="G8" s="77">
        <f>B8+C8+D8+E8+F8</f>
        <v>0</v>
      </c>
      <c r="K8">
        <f>'SO 12786'!K101</f>
        <v>0</v>
      </c>
      <c r="Q8">
        <v>30.126000000000001</v>
      </c>
    </row>
    <row r="9" spans="1:26" x14ac:dyDescent="0.25">
      <c r="A9" s="186" t="s">
        <v>280</v>
      </c>
      <c r="B9" s="187">
        <f>SUM(B7:B8)</f>
        <v>0</v>
      </c>
      <c r="C9" s="187">
        <f>SUM(C7:C8)</f>
        <v>0</v>
      </c>
      <c r="D9" s="187">
        <f>SUM(D7:D8)</f>
        <v>0</v>
      </c>
      <c r="E9" s="187">
        <f>SUM(E7:E8)</f>
        <v>0</v>
      </c>
      <c r="F9" s="187">
        <f>SUM(F7:F8)</f>
        <v>0</v>
      </c>
      <c r="G9" s="187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4" t="s">
        <v>281</v>
      </c>
      <c r="B10" s="185">
        <f>G9-SUM(Rekapitulácia!K7:'Rekapitulácia'!K8)*1</f>
        <v>0</v>
      </c>
      <c r="C10" s="185"/>
      <c r="D10" s="185"/>
      <c r="E10" s="185"/>
      <c r="F10" s="185"/>
      <c r="G10" s="185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282</v>
      </c>
      <c r="B11" s="182">
        <f>(G9-B10)</f>
        <v>0</v>
      </c>
      <c r="C11" s="182"/>
      <c r="D11" s="182"/>
      <c r="E11" s="182"/>
      <c r="F11" s="182"/>
      <c r="G11" s="182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283</v>
      </c>
      <c r="B12" s="182"/>
      <c r="C12" s="182"/>
      <c r="D12" s="182"/>
      <c r="E12" s="182"/>
      <c r="F12" s="182"/>
      <c r="G12" s="182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"/>
      <c r="B17" s="149"/>
      <c r="C17" s="149"/>
      <c r="D17" s="149"/>
      <c r="E17" s="149"/>
      <c r="F17" s="149"/>
      <c r="G17" s="149"/>
    </row>
    <row r="18" spans="1:7" x14ac:dyDescent="0.25">
      <c r="A18" s="1"/>
      <c r="B18" s="149"/>
      <c r="C18" s="149"/>
      <c r="D18" s="149"/>
      <c r="E18" s="149"/>
      <c r="F18" s="149"/>
      <c r="G18" s="149"/>
    </row>
    <row r="19" spans="1:7" x14ac:dyDescent="0.25">
      <c r="A19" s="1"/>
      <c r="B19" s="149"/>
      <c r="C19" s="149"/>
      <c r="D19" s="149"/>
      <c r="E19" s="149"/>
      <c r="F19" s="149"/>
      <c r="G19" s="149"/>
    </row>
    <row r="20" spans="1:7" x14ac:dyDescent="0.25">
      <c r="A20" s="1"/>
      <c r="B20" s="149"/>
      <c r="C20" s="149"/>
      <c r="D20" s="149"/>
      <c r="E20" s="149"/>
      <c r="F20" s="149"/>
      <c r="G20" s="149"/>
    </row>
    <row r="21" spans="1:7" x14ac:dyDescent="0.25">
      <c r="A21" s="1"/>
      <c r="B21" s="149"/>
      <c r="C21" s="149"/>
      <c r="D21" s="149"/>
      <c r="E21" s="149"/>
      <c r="F21" s="149"/>
      <c r="G21" s="149"/>
    </row>
    <row r="22" spans="1:7" x14ac:dyDescent="0.25">
      <c r="A22" s="1"/>
      <c r="B22" s="149"/>
      <c r="C22" s="149"/>
      <c r="D22" s="149"/>
      <c r="E22" s="149"/>
      <c r="F22" s="149"/>
      <c r="G22" s="149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2:7" x14ac:dyDescent="0.25">
      <c r="B33" s="181"/>
      <c r="C33" s="181"/>
      <c r="D33" s="181"/>
      <c r="E33" s="181"/>
      <c r="F33" s="181"/>
      <c r="G33" s="181"/>
    </row>
    <row r="34" spans="2:7" x14ac:dyDescent="0.25">
      <c r="B34" s="181"/>
      <c r="C34" s="181"/>
      <c r="D34" s="181"/>
      <c r="E34" s="181"/>
      <c r="F34" s="181"/>
      <c r="G34" s="181"/>
    </row>
    <row r="35" spans="2:7" x14ac:dyDescent="0.25">
      <c r="B35" s="181"/>
      <c r="C35" s="181"/>
      <c r="D35" s="181"/>
      <c r="E35" s="181"/>
      <c r="F35" s="181"/>
      <c r="G35" s="181"/>
    </row>
    <row r="36" spans="2:7" x14ac:dyDescent="0.25">
      <c r="B36" s="181"/>
      <c r="C36" s="181"/>
      <c r="D36" s="181"/>
      <c r="E36" s="181"/>
      <c r="F36" s="181"/>
      <c r="G36" s="181"/>
    </row>
    <row r="37" spans="2:7" x14ac:dyDescent="0.25">
      <c r="B37" s="181"/>
      <c r="C37" s="181"/>
      <c r="D37" s="181"/>
      <c r="E37" s="181"/>
      <c r="F37" s="181"/>
      <c r="G37" s="181"/>
    </row>
    <row r="38" spans="2:7" x14ac:dyDescent="0.25">
      <c r="B38" s="181"/>
      <c r="C38" s="181"/>
      <c r="D38" s="181"/>
      <c r="E38" s="181"/>
      <c r="F38" s="181"/>
      <c r="G38" s="181"/>
    </row>
    <row r="39" spans="2:7" x14ac:dyDescent="0.25">
      <c r="B39" s="181"/>
      <c r="C39" s="181"/>
      <c r="D39" s="181"/>
      <c r="E39" s="181"/>
      <c r="F39" s="181"/>
      <c r="G39" s="181"/>
    </row>
    <row r="40" spans="2:7" x14ac:dyDescent="0.25">
      <c r="B40" s="181"/>
      <c r="C40" s="181"/>
      <c r="D40" s="181"/>
      <c r="E40" s="181"/>
      <c r="F40" s="181"/>
      <c r="G40" s="181"/>
    </row>
    <row r="41" spans="2:7" x14ac:dyDescent="0.25">
      <c r="B41" s="181"/>
      <c r="C41" s="181"/>
      <c r="D41" s="181"/>
      <c r="E41" s="181"/>
      <c r="F41" s="181"/>
      <c r="G41" s="181"/>
    </row>
    <row r="42" spans="2:7" x14ac:dyDescent="0.25">
      <c r="B42" s="181"/>
      <c r="C42" s="181"/>
      <c r="D42" s="181"/>
      <c r="E42" s="181"/>
      <c r="F42" s="181"/>
      <c r="G42" s="181"/>
    </row>
    <row r="43" spans="2:7" x14ac:dyDescent="0.25">
      <c r="B43" s="181"/>
      <c r="C43" s="181"/>
      <c r="D43" s="181"/>
      <c r="E43" s="181"/>
      <c r="F43" s="181"/>
      <c r="G43" s="181"/>
    </row>
    <row r="44" spans="2:7" x14ac:dyDescent="0.25">
      <c r="B44" s="181"/>
      <c r="C44" s="181"/>
      <c r="D44" s="181"/>
      <c r="E44" s="181"/>
      <c r="F44" s="181"/>
      <c r="G44" s="181"/>
    </row>
    <row r="45" spans="2:7" x14ac:dyDescent="0.25">
      <c r="B45" s="181"/>
      <c r="C45" s="181"/>
      <c r="D45" s="181"/>
      <c r="E45" s="181"/>
      <c r="F45" s="181"/>
      <c r="G45" s="181"/>
    </row>
    <row r="46" spans="2:7" x14ac:dyDescent="0.25">
      <c r="B46" s="181"/>
      <c r="C46" s="181"/>
      <c r="D46" s="181"/>
      <c r="E46" s="181"/>
      <c r="F46" s="181"/>
      <c r="G46" s="181"/>
    </row>
    <row r="47" spans="2:7" x14ac:dyDescent="0.25">
      <c r="B47" s="181"/>
      <c r="C47" s="181"/>
      <c r="D47" s="181"/>
      <c r="E47" s="181"/>
      <c r="F47" s="181"/>
      <c r="G47" s="181"/>
    </row>
    <row r="48" spans="2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284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12350'!D16+'Kryci_list 12786'!D16</f>
        <v>0</v>
      </c>
      <c r="E16" s="97">
        <f>'Kryci_list 12350'!E16+'Kryci_list 12786'!E16</f>
        <v>0</v>
      </c>
      <c r="F16" s="106">
        <f>'Kryci_list 12350'!F16+'Kryci_list 12786'!F16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12350'!D17+'Kryci_list 12786'!D17</f>
        <v>0</v>
      </c>
      <c r="E17" s="76">
        <f>'Kryci_list 12350'!E17+'Kryci_list 12786'!E17</f>
        <v>0</v>
      </c>
      <c r="F17" s="81">
        <f>'Kryci_list 12350'!F17+'Kryci_list 12786'!F17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12350'!D18+'Kryci_list 12786'!D18</f>
        <v>0</v>
      </c>
      <c r="E18" s="77">
        <f>'Kryci_list 12350'!E18+'Kryci_list 12786'!E18</f>
        <v>0</v>
      </c>
      <c r="F18" s="82">
        <f>'Kryci_list 12350'!F18+'Kryci_list 12786'!F18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12350'!F22+'Kryci_list 12786'!F22</f>
        <v>0</v>
      </c>
      <c r="G22" s="60">
        <v>16</v>
      </c>
      <c r="H22" s="115" t="s">
        <v>51</v>
      </c>
      <c r="I22" s="129"/>
      <c r="J22" s="126">
        <f>'Kryci_list 12350'!J22+'Kryci_list 12786'!J22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12350'!F23+'Kryci_list 12786'!F23</f>
        <v>0</v>
      </c>
      <c r="G23" s="61">
        <v>17</v>
      </c>
      <c r="H23" s="116" t="s">
        <v>52</v>
      </c>
      <c r="I23" s="129"/>
      <c r="J23" s="127">
        <f>'Kryci_list 12350'!J23+'Kryci_list 12786'!J23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12350'!F24+'Kryci_list 12786'!F24</f>
        <v>0</v>
      </c>
      <c r="G24" s="61">
        <v>18</v>
      </c>
      <c r="H24" s="116" t="s">
        <v>53</v>
      </c>
      <c r="I24" s="129"/>
      <c r="J24" s="127">
        <f>'Kryci_list 12350'!J24+'Kryci_list 12786'!J24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43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12350'!B14</f>
        <v>0</v>
      </c>
      <c r="E16" s="97">
        <f>'Rekap 12350'!C14</f>
        <v>0</v>
      </c>
      <c r="F16" s="106">
        <f>'Rekap 12350'!D14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12350'!B20</f>
        <v>0</v>
      </c>
      <c r="E17" s="76">
        <f>'Rekap 12350'!C20</f>
        <v>0</v>
      </c>
      <c r="F17" s="81">
        <f>'Rekap 12350'!D20</f>
        <v>0</v>
      </c>
      <c r="G17" s="61">
        <v>7</v>
      </c>
      <c r="H17" s="116" t="s">
        <v>35</v>
      </c>
      <c r="I17" s="129"/>
      <c r="J17" s="127">
        <f>'SO 12350'!Z65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12350'!B24</f>
        <v>0</v>
      </c>
      <c r="E18" s="77">
        <f>'Rekap 12350'!C24</f>
        <v>0</v>
      </c>
      <c r="F18" s="82">
        <f>'Rekap 12350'!D24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12350'!K9:'SO 12350'!K64)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12350'!K9:'SO 12350'!K64)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12350'!L14</f>
        <v>0</v>
      </c>
      <c r="C11" s="157">
        <f>'SO 12350'!M14</f>
        <v>0</v>
      </c>
      <c r="D11" s="157">
        <f>'SO 12350'!I14</f>
        <v>0</v>
      </c>
      <c r="E11" s="158">
        <f>'SO 12350'!P14</f>
        <v>0</v>
      </c>
      <c r="F11" s="158">
        <f>'SO 12350'!S14</f>
        <v>0.38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12350'!L29</f>
        <v>0</v>
      </c>
      <c r="C12" s="157">
        <f>'SO 12350'!M29</f>
        <v>0</v>
      </c>
      <c r="D12" s="157">
        <f>'SO 12350'!I29</f>
        <v>0</v>
      </c>
      <c r="E12" s="158">
        <f>'SO 12350'!P29</f>
        <v>0.01</v>
      </c>
      <c r="F12" s="158">
        <f>'SO 12350'!S29</f>
        <v>13.92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12350'!L33</f>
        <v>0</v>
      </c>
      <c r="C13" s="157">
        <f>'SO 12350'!M33</f>
        <v>0</v>
      </c>
      <c r="D13" s="157">
        <f>'SO 12350'!I33</f>
        <v>0</v>
      </c>
      <c r="E13" s="158">
        <f>'SO 12350'!P33</f>
        <v>0</v>
      </c>
      <c r="F13" s="158">
        <f>'SO 12350'!S33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2" t="s">
        <v>65</v>
      </c>
      <c r="B14" s="159">
        <f>'SO 12350'!L35</f>
        <v>0</v>
      </c>
      <c r="C14" s="159">
        <f>'SO 12350'!M35</f>
        <v>0</v>
      </c>
      <c r="D14" s="159">
        <f>'SO 12350'!I35</f>
        <v>0</v>
      </c>
      <c r="E14" s="160">
        <f>'SO 12350'!P35</f>
        <v>0.01</v>
      </c>
      <c r="F14" s="160">
        <f>'SO 12350'!S35</f>
        <v>14.3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49"/>
      <c r="C15" s="149"/>
      <c r="D15" s="149"/>
      <c r="E15" s="148"/>
      <c r="F15" s="148"/>
    </row>
    <row r="16" spans="1:26" x14ac:dyDescent="0.25">
      <c r="A16" s="2" t="s">
        <v>69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70</v>
      </c>
      <c r="B17" s="157">
        <f>'SO 12350'!L42</f>
        <v>0</v>
      </c>
      <c r="C17" s="157">
        <f>'SO 12350'!M42</f>
        <v>0</v>
      </c>
      <c r="D17" s="157">
        <f>'SO 12350'!I42</f>
        <v>0</v>
      </c>
      <c r="E17" s="158">
        <f>'SO 12350'!P42</f>
        <v>0</v>
      </c>
      <c r="F17" s="158">
        <f>'SO 12350'!S42</f>
        <v>0.18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71</v>
      </c>
      <c r="B18" s="157">
        <f>'SO 12350'!L46</f>
        <v>0</v>
      </c>
      <c r="C18" s="157">
        <f>'SO 12350'!M46</f>
        <v>0</v>
      </c>
      <c r="D18" s="157">
        <f>'SO 12350'!I46</f>
        <v>0</v>
      </c>
      <c r="E18" s="158">
        <f>'SO 12350'!P46</f>
        <v>0</v>
      </c>
      <c r="F18" s="158">
        <f>'SO 12350'!S46</f>
        <v>0.28000000000000003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72</v>
      </c>
      <c r="B19" s="157">
        <f>'SO 12350'!L53</f>
        <v>0</v>
      </c>
      <c r="C19" s="157">
        <f>'SO 12350'!M53</f>
        <v>0</v>
      </c>
      <c r="D19" s="157">
        <f>'SO 12350'!I53</f>
        <v>0</v>
      </c>
      <c r="E19" s="158">
        <f>'SO 12350'!P53</f>
        <v>0.03</v>
      </c>
      <c r="F19" s="158">
        <f>'SO 12350'!S53</f>
        <v>0.89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69</v>
      </c>
      <c r="B20" s="159">
        <f>'SO 12350'!L55</f>
        <v>0</v>
      </c>
      <c r="C20" s="159">
        <f>'SO 12350'!M55</f>
        <v>0</v>
      </c>
      <c r="D20" s="159">
        <f>'SO 12350'!I55</f>
        <v>0</v>
      </c>
      <c r="E20" s="160">
        <f>'SO 12350'!P55</f>
        <v>0.03</v>
      </c>
      <c r="F20" s="160">
        <f>'SO 12350'!S55</f>
        <v>1.34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73</v>
      </c>
      <c r="B22" s="159"/>
      <c r="C22" s="157"/>
      <c r="D22" s="157"/>
      <c r="E22" s="158"/>
      <c r="F22" s="158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74</v>
      </c>
      <c r="B23" s="157">
        <f>'SO 12350'!L62</f>
        <v>0</v>
      </c>
      <c r="C23" s="157">
        <f>'SO 12350'!M62</f>
        <v>0</v>
      </c>
      <c r="D23" s="157">
        <f>'SO 12350'!I62</f>
        <v>0</v>
      </c>
      <c r="E23" s="158">
        <f>'SO 12350'!P62</f>
        <v>0</v>
      </c>
      <c r="F23" s="158">
        <f>'SO 12350'!S62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2" t="s">
        <v>73</v>
      </c>
      <c r="B24" s="159">
        <f>'SO 12350'!L64</f>
        <v>0</v>
      </c>
      <c r="C24" s="159">
        <f>'SO 12350'!M64</f>
        <v>0</v>
      </c>
      <c r="D24" s="159">
        <f>'SO 12350'!I64</f>
        <v>0</v>
      </c>
      <c r="E24" s="160">
        <f>'SO 12350'!P64</f>
        <v>0</v>
      </c>
      <c r="F24" s="160">
        <f>'SO 12350'!S64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2" t="s">
        <v>75</v>
      </c>
      <c r="B26" s="159">
        <f>'SO 12350'!L65</f>
        <v>0</v>
      </c>
      <c r="C26" s="159">
        <f>'SO 12350'!M65</f>
        <v>0</v>
      </c>
      <c r="D26" s="159">
        <f>'SO 12350'!I65</f>
        <v>0</v>
      </c>
      <c r="E26" s="160">
        <f>'SO 12350'!P65</f>
        <v>0.04</v>
      </c>
      <c r="F26" s="160">
        <f>'SO 12350'!S65</f>
        <v>15.64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workbookViewId="0">
      <pane ySplit="8" topLeftCell="A9" activePane="bottomLeft" state="frozen"/>
      <selection pane="bottomLeft" activeCell="G62" sqref="G11:G6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55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87</v>
      </c>
      <c r="D11" s="168" t="s">
        <v>88</v>
      </c>
      <c r="E11" s="168" t="s">
        <v>89</v>
      </c>
      <c r="F11" s="169">
        <v>2.3769999999999998</v>
      </c>
      <c r="G11" s="170"/>
      <c r="H11" s="170"/>
      <c r="I11" s="170">
        <f>ROUND(F11*(G11+H11),2)</f>
        <v>0</v>
      </c>
      <c r="J11" s="168">
        <f>ROUND(F11*(N11),2)</f>
        <v>8.6300000000000008</v>
      </c>
      <c r="K11" s="1">
        <f>ROUND(F11*(O11),2)</f>
        <v>0</v>
      </c>
      <c r="L11" s="1">
        <f>ROUND(F11*(G11),2)</f>
        <v>0</v>
      </c>
      <c r="M11" s="1"/>
      <c r="N11" s="1">
        <v>3.63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2.3769999999999998</v>
      </c>
      <c r="G12" s="170"/>
      <c r="H12" s="170"/>
      <c r="I12" s="170">
        <f>ROUND(F12*(G12+H12),2)</f>
        <v>0</v>
      </c>
      <c r="J12" s="168">
        <f>ROUND(F12*(N12),2)</f>
        <v>2.4</v>
      </c>
      <c r="K12" s="1">
        <f>ROUND(F12*(O12),2)</f>
        <v>0</v>
      </c>
      <c r="L12" s="1">
        <f>ROUND(F12*(G12),2)</f>
        <v>0</v>
      </c>
      <c r="M12" s="1"/>
      <c r="N12" s="1">
        <v>1.01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92</v>
      </c>
      <c r="C13" s="172" t="s">
        <v>93</v>
      </c>
      <c r="D13" s="168" t="s">
        <v>94</v>
      </c>
      <c r="E13" s="168" t="s">
        <v>95</v>
      </c>
      <c r="F13" s="169">
        <v>2.3774999999999999</v>
      </c>
      <c r="G13" s="170"/>
      <c r="H13" s="170"/>
      <c r="I13" s="170">
        <f>ROUND(F13*(G13+H13),2)</f>
        <v>0</v>
      </c>
      <c r="J13" s="168">
        <f>ROUND(F13*(N13),2)</f>
        <v>5.35</v>
      </c>
      <c r="K13" s="1">
        <f>ROUND(F13*(O13),2)</f>
        <v>0</v>
      </c>
      <c r="L13" s="1">
        <f>ROUND(F13*(G13),2)</f>
        <v>0</v>
      </c>
      <c r="M13" s="1"/>
      <c r="N13" s="1">
        <v>2.25</v>
      </c>
      <c r="O13" s="1"/>
      <c r="P13" s="167"/>
      <c r="Q13" s="173"/>
      <c r="R13" s="173"/>
      <c r="S13" s="167">
        <f>ROUND(F13*(X13),3)</f>
        <v>0.38</v>
      </c>
      <c r="X13">
        <v>0.16</v>
      </c>
      <c r="Z13">
        <v>0</v>
      </c>
    </row>
    <row r="14" spans="1:26" x14ac:dyDescent="0.25">
      <c r="A14" s="156"/>
      <c r="B14" s="156"/>
      <c r="C14" s="156"/>
      <c r="D14" s="156" t="s">
        <v>66</v>
      </c>
      <c r="E14" s="156"/>
      <c r="F14" s="167"/>
      <c r="G14" s="159"/>
      <c r="H14" s="159">
        <f>ROUND((SUM(M10:M13))/1,2)</f>
        <v>0</v>
      </c>
      <c r="I14" s="159">
        <f>ROUND((SUM(I10:I13))/1,2)</f>
        <v>0</v>
      </c>
      <c r="J14" s="156"/>
      <c r="K14" s="156"/>
      <c r="L14" s="156">
        <f>ROUND((SUM(L10:L13))/1,2)</f>
        <v>0</v>
      </c>
      <c r="M14" s="156">
        <f>ROUND((SUM(M10:M13))/1,2)</f>
        <v>0</v>
      </c>
      <c r="N14" s="156"/>
      <c r="O14" s="156"/>
      <c r="P14" s="174">
        <f>ROUND((SUM(P10:P13))/1,2)</f>
        <v>0</v>
      </c>
      <c r="Q14" s="153"/>
      <c r="R14" s="153"/>
      <c r="S14" s="174">
        <f>ROUND((SUM(S10:S13))/1,2)</f>
        <v>0.38</v>
      </c>
      <c r="T14" s="153"/>
      <c r="U14" s="153"/>
      <c r="V14" s="153"/>
      <c r="W14" s="153"/>
      <c r="X14" s="153"/>
      <c r="Y14" s="153"/>
      <c r="Z14" s="153"/>
    </row>
    <row r="15" spans="1:26" x14ac:dyDescent="0.25">
      <c r="A15" s="1"/>
      <c r="B15" s="1"/>
      <c r="C15" s="1"/>
      <c r="D15" s="1"/>
      <c r="E15" s="1"/>
      <c r="F15" s="163"/>
      <c r="G15" s="149"/>
      <c r="H15" s="149"/>
      <c r="I15" s="149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56"/>
      <c r="B16" s="156"/>
      <c r="C16" s="156"/>
      <c r="D16" s="156" t="s">
        <v>67</v>
      </c>
      <c r="E16" s="156"/>
      <c r="F16" s="167"/>
      <c r="G16" s="157"/>
      <c r="H16" s="157"/>
      <c r="I16" s="157"/>
      <c r="J16" s="156"/>
      <c r="K16" s="156"/>
      <c r="L16" s="156"/>
      <c r="M16" s="156"/>
      <c r="N16" s="156"/>
      <c r="O16" s="156"/>
      <c r="P16" s="156"/>
      <c r="Q16" s="153"/>
      <c r="R16" s="153"/>
      <c r="S16" s="156"/>
      <c r="T16" s="153"/>
      <c r="U16" s="153"/>
      <c r="V16" s="153"/>
      <c r="W16" s="153"/>
      <c r="X16" s="153"/>
      <c r="Y16" s="153"/>
      <c r="Z16" s="153"/>
    </row>
    <row r="17" spans="1:26" ht="35.1" customHeight="1" x14ac:dyDescent="0.25">
      <c r="A17" s="171"/>
      <c r="B17" s="168" t="s">
        <v>96</v>
      </c>
      <c r="C17" s="172" t="s">
        <v>97</v>
      </c>
      <c r="D17" s="168" t="s">
        <v>98</v>
      </c>
      <c r="E17" s="168" t="s">
        <v>89</v>
      </c>
      <c r="F17" s="169">
        <v>4.7549999999999999</v>
      </c>
      <c r="G17" s="170"/>
      <c r="H17" s="170"/>
      <c r="I17" s="170">
        <f t="shared" ref="I17:I28" si="0">ROUND(F17*(G17+H17),2)</f>
        <v>0</v>
      </c>
      <c r="J17" s="168">
        <f t="shared" ref="J17:J28" si="1">ROUND(F17*(N17),2)</f>
        <v>318.77999999999997</v>
      </c>
      <c r="K17" s="1">
        <f t="shared" ref="K17:K28" si="2">ROUND(F17*(O17),2)</f>
        <v>0</v>
      </c>
      <c r="L17" s="1">
        <f t="shared" ref="L17:L28" si="3">ROUND(F17*(G17),2)</f>
        <v>0</v>
      </c>
      <c r="M17" s="1"/>
      <c r="N17" s="1">
        <v>67.040000000000006</v>
      </c>
      <c r="O17" s="1"/>
      <c r="P17" s="167"/>
      <c r="Q17" s="173"/>
      <c r="R17" s="173"/>
      <c r="S17" s="167">
        <f>ROUND(F17*(X17),3)</f>
        <v>10.461</v>
      </c>
      <c r="X17">
        <v>2.2000000000000002</v>
      </c>
      <c r="Z17">
        <v>0</v>
      </c>
    </row>
    <row r="18" spans="1:26" ht="24.95" customHeight="1" x14ac:dyDescent="0.25">
      <c r="A18" s="171"/>
      <c r="B18" s="168" t="s">
        <v>96</v>
      </c>
      <c r="C18" s="172" t="s">
        <v>99</v>
      </c>
      <c r="D18" s="168" t="s">
        <v>100</v>
      </c>
      <c r="E18" s="168" t="s">
        <v>95</v>
      </c>
      <c r="F18" s="169">
        <v>4</v>
      </c>
      <c r="G18" s="170"/>
      <c r="H18" s="170"/>
      <c r="I18" s="170">
        <f t="shared" si="0"/>
        <v>0</v>
      </c>
      <c r="J18" s="168">
        <f t="shared" si="1"/>
        <v>13</v>
      </c>
      <c r="K18" s="1">
        <f t="shared" si="2"/>
        <v>0</v>
      </c>
      <c r="L18" s="1">
        <f t="shared" si="3"/>
        <v>0</v>
      </c>
      <c r="M18" s="1"/>
      <c r="N18" s="1">
        <v>3.25</v>
      </c>
      <c r="O18" s="1"/>
      <c r="P18" s="167"/>
      <c r="Q18" s="173"/>
      <c r="R18" s="173"/>
      <c r="S18" s="167">
        <f>ROUND(F18*(X18),3)</f>
        <v>0.26</v>
      </c>
      <c r="X18">
        <v>6.5000000000000002E-2</v>
      </c>
      <c r="Z18">
        <v>0</v>
      </c>
    </row>
    <row r="19" spans="1:26" ht="24.95" customHeight="1" x14ac:dyDescent="0.25">
      <c r="A19" s="171"/>
      <c r="B19" s="168" t="s">
        <v>96</v>
      </c>
      <c r="C19" s="172" t="s">
        <v>101</v>
      </c>
      <c r="D19" s="168" t="s">
        <v>102</v>
      </c>
      <c r="E19" s="168" t="s">
        <v>103</v>
      </c>
      <c r="F19" s="169">
        <v>3</v>
      </c>
      <c r="G19" s="170"/>
      <c r="H19" s="170"/>
      <c r="I19" s="170">
        <f t="shared" si="0"/>
        <v>0</v>
      </c>
      <c r="J19" s="168">
        <f t="shared" si="1"/>
        <v>2.0099999999999998</v>
      </c>
      <c r="K19" s="1">
        <f t="shared" si="2"/>
        <v>0</v>
      </c>
      <c r="L19" s="1">
        <f t="shared" si="3"/>
        <v>0</v>
      </c>
      <c r="M19" s="1"/>
      <c r="N19" s="1">
        <v>0.67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96</v>
      </c>
      <c r="C20" s="172" t="s">
        <v>104</v>
      </c>
      <c r="D20" s="168" t="s">
        <v>105</v>
      </c>
      <c r="E20" s="168" t="s">
        <v>95</v>
      </c>
      <c r="F20" s="169">
        <v>6.5350000000000001</v>
      </c>
      <c r="G20" s="170"/>
      <c r="H20" s="170"/>
      <c r="I20" s="170">
        <f t="shared" si="0"/>
        <v>0</v>
      </c>
      <c r="J20" s="168">
        <f t="shared" si="1"/>
        <v>30.58</v>
      </c>
      <c r="K20" s="1">
        <f t="shared" si="2"/>
        <v>0</v>
      </c>
      <c r="L20" s="1">
        <f t="shared" si="3"/>
        <v>0</v>
      </c>
      <c r="M20" s="1"/>
      <c r="N20" s="1">
        <v>4.68</v>
      </c>
      <c r="O20" s="1"/>
      <c r="P20" s="167">
        <f>ROUND(F20*(R20),3)</f>
        <v>8.0000000000000002E-3</v>
      </c>
      <c r="Q20" s="173"/>
      <c r="R20" s="173">
        <v>1.1999999999999999E-3</v>
      </c>
      <c r="S20" s="167">
        <f>ROUND(F20*(X20),3)</f>
        <v>0.57499999999999996</v>
      </c>
      <c r="X20">
        <v>8.7999999999999995E-2</v>
      </c>
      <c r="Z20">
        <v>0</v>
      </c>
    </row>
    <row r="21" spans="1:26" ht="24.95" customHeight="1" x14ac:dyDescent="0.25">
      <c r="A21" s="171"/>
      <c r="B21" s="168" t="s">
        <v>96</v>
      </c>
      <c r="C21" s="172" t="s">
        <v>106</v>
      </c>
      <c r="D21" s="168" t="s">
        <v>107</v>
      </c>
      <c r="E21" s="168" t="s">
        <v>95</v>
      </c>
      <c r="F21" s="169">
        <v>518</v>
      </c>
      <c r="G21" s="170"/>
      <c r="H21" s="170"/>
      <c r="I21" s="170">
        <f t="shared" si="0"/>
        <v>0</v>
      </c>
      <c r="J21" s="168">
        <f t="shared" si="1"/>
        <v>93.24</v>
      </c>
      <c r="K21" s="1">
        <f t="shared" si="2"/>
        <v>0</v>
      </c>
      <c r="L21" s="1">
        <f t="shared" si="3"/>
        <v>0</v>
      </c>
      <c r="M21" s="1"/>
      <c r="N21" s="1">
        <v>0.18</v>
      </c>
      <c r="O21" s="1"/>
      <c r="P21" s="167"/>
      <c r="Q21" s="173"/>
      <c r="R21" s="173"/>
      <c r="S21" s="167">
        <f>ROUND(F21*(X21),3)</f>
        <v>2.59</v>
      </c>
      <c r="X21">
        <v>5.0000000000000001E-3</v>
      </c>
      <c r="Z21">
        <v>0</v>
      </c>
    </row>
    <row r="22" spans="1:26" ht="24.95" customHeight="1" x14ac:dyDescent="0.25">
      <c r="A22" s="171"/>
      <c r="B22" s="168" t="s">
        <v>96</v>
      </c>
      <c r="C22" s="172" t="s">
        <v>108</v>
      </c>
      <c r="D22" s="168" t="s">
        <v>109</v>
      </c>
      <c r="E22" s="168" t="s">
        <v>110</v>
      </c>
      <c r="F22" s="169">
        <v>3.3</v>
      </c>
      <c r="G22" s="170"/>
      <c r="H22" s="170"/>
      <c r="I22" s="170">
        <f t="shared" si="0"/>
        <v>0</v>
      </c>
      <c r="J22" s="168">
        <f t="shared" si="1"/>
        <v>11.02</v>
      </c>
      <c r="K22" s="1">
        <f t="shared" si="2"/>
        <v>0</v>
      </c>
      <c r="L22" s="1">
        <f t="shared" si="3"/>
        <v>0</v>
      </c>
      <c r="M22" s="1"/>
      <c r="N22" s="1">
        <v>3.34</v>
      </c>
      <c r="O22" s="1"/>
      <c r="P22" s="167"/>
      <c r="Q22" s="173"/>
      <c r="R22" s="173"/>
      <c r="S22" s="167">
        <f>ROUND(F22*(X22),3)</f>
        <v>3.3000000000000002E-2</v>
      </c>
      <c r="X22">
        <v>0.01</v>
      </c>
      <c r="Z22">
        <v>0</v>
      </c>
    </row>
    <row r="23" spans="1:26" ht="24.95" customHeight="1" x14ac:dyDescent="0.25">
      <c r="A23" s="171"/>
      <c r="B23" s="168" t="s">
        <v>96</v>
      </c>
      <c r="C23" s="172" t="s">
        <v>111</v>
      </c>
      <c r="D23" s="168" t="s">
        <v>112</v>
      </c>
      <c r="E23" s="168" t="s">
        <v>113</v>
      </c>
      <c r="F23" s="169">
        <v>13.919079999999999</v>
      </c>
      <c r="G23" s="170"/>
      <c r="H23" s="170"/>
      <c r="I23" s="170">
        <f t="shared" si="0"/>
        <v>0</v>
      </c>
      <c r="J23" s="168">
        <f t="shared" si="1"/>
        <v>117.48</v>
      </c>
      <c r="K23" s="1">
        <f t="shared" si="2"/>
        <v>0</v>
      </c>
      <c r="L23" s="1">
        <f t="shared" si="3"/>
        <v>0</v>
      </c>
      <c r="M23" s="1"/>
      <c r="N23" s="1">
        <v>8.44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96</v>
      </c>
      <c r="C24" s="172" t="s">
        <v>114</v>
      </c>
      <c r="D24" s="168" t="s">
        <v>115</v>
      </c>
      <c r="E24" s="168" t="s">
        <v>116</v>
      </c>
      <c r="F24" s="169">
        <v>13.919</v>
      </c>
      <c r="G24" s="170"/>
      <c r="H24" s="170"/>
      <c r="I24" s="170">
        <f t="shared" si="0"/>
        <v>0</v>
      </c>
      <c r="J24" s="168">
        <f t="shared" si="1"/>
        <v>323.06</v>
      </c>
      <c r="K24" s="1">
        <f t="shared" si="2"/>
        <v>0</v>
      </c>
      <c r="L24" s="1">
        <f t="shared" si="3"/>
        <v>0</v>
      </c>
      <c r="M24" s="1"/>
      <c r="N24" s="1">
        <v>23.21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117</v>
      </c>
      <c r="C25" s="172" t="s">
        <v>118</v>
      </c>
      <c r="D25" s="168" t="s">
        <v>119</v>
      </c>
      <c r="E25" s="168" t="s">
        <v>113</v>
      </c>
      <c r="F25" s="169">
        <v>13.919</v>
      </c>
      <c r="G25" s="170"/>
      <c r="H25" s="170"/>
      <c r="I25" s="170">
        <f t="shared" si="0"/>
        <v>0</v>
      </c>
      <c r="J25" s="168">
        <f t="shared" si="1"/>
        <v>50.94</v>
      </c>
      <c r="K25" s="1">
        <f t="shared" si="2"/>
        <v>0</v>
      </c>
      <c r="L25" s="1">
        <f t="shared" si="3"/>
        <v>0</v>
      </c>
      <c r="M25" s="1"/>
      <c r="N25" s="1">
        <v>3.66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120</v>
      </c>
      <c r="C26" s="172" t="s">
        <v>121</v>
      </c>
      <c r="D26" s="168" t="s">
        <v>122</v>
      </c>
      <c r="E26" s="168" t="s">
        <v>113</v>
      </c>
      <c r="F26" s="169">
        <v>13.919</v>
      </c>
      <c r="G26" s="170"/>
      <c r="H26" s="170"/>
      <c r="I26" s="170">
        <f t="shared" si="0"/>
        <v>0</v>
      </c>
      <c r="J26" s="168">
        <f t="shared" si="1"/>
        <v>55.26</v>
      </c>
      <c r="K26" s="1">
        <f t="shared" si="2"/>
        <v>0</v>
      </c>
      <c r="L26" s="1">
        <f t="shared" si="3"/>
        <v>0</v>
      </c>
      <c r="M26" s="1"/>
      <c r="N26" s="1">
        <v>3.9699999999999998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120</v>
      </c>
      <c r="C27" s="172" t="s">
        <v>123</v>
      </c>
      <c r="D27" s="168" t="s">
        <v>124</v>
      </c>
      <c r="E27" s="168" t="s">
        <v>113</v>
      </c>
      <c r="F27" s="169">
        <v>167.02799999999999</v>
      </c>
      <c r="G27" s="170"/>
      <c r="H27" s="170"/>
      <c r="I27" s="170">
        <f t="shared" si="0"/>
        <v>0</v>
      </c>
      <c r="J27" s="168">
        <f t="shared" si="1"/>
        <v>33.409999999999997</v>
      </c>
      <c r="K27" s="1">
        <f t="shared" si="2"/>
        <v>0</v>
      </c>
      <c r="L27" s="1">
        <f t="shared" si="3"/>
        <v>0</v>
      </c>
      <c r="M27" s="1"/>
      <c r="N27" s="1">
        <v>0.2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125</v>
      </c>
      <c r="C28" s="172" t="s">
        <v>126</v>
      </c>
      <c r="D28" s="168" t="s">
        <v>127</v>
      </c>
      <c r="E28" s="168" t="s">
        <v>110</v>
      </c>
      <c r="F28" s="169">
        <v>2.5</v>
      </c>
      <c r="G28" s="170"/>
      <c r="H28" s="170"/>
      <c r="I28" s="170">
        <f t="shared" si="0"/>
        <v>0</v>
      </c>
      <c r="J28" s="168">
        <f t="shared" si="1"/>
        <v>13.53</v>
      </c>
      <c r="K28" s="1">
        <f t="shared" si="2"/>
        <v>0</v>
      </c>
      <c r="L28" s="1">
        <f t="shared" si="3"/>
        <v>0</v>
      </c>
      <c r="M28" s="1"/>
      <c r="N28" s="1">
        <v>5.41</v>
      </c>
      <c r="O28" s="1"/>
      <c r="P28" s="167"/>
      <c r="Q28" s="173"/>
      <c r="R28" s="173"/>
      <c r="S28" s="167"/>
      <c r="Z28">
        <v>0</v>
      </c>
    </row>
    <row r="29" spans="1:26" x14ac:dyDescent="0.25">
      <c r="A29" s="156"/>
      <c r="B29" s="156"/>
      <c r="C29" s="156"/>
      <c r="D29" s="156" t="s">
        <v>67</v>
      </c>
      <c r="E29" s="156"/>
      <c r="F29" s="167"/>
      <c r="G29" s="159"/>
      <c r="H29" s="159">
        <f>ROUND((SUM(M16:M28))/1,2)</f>
        <v>0</v>
      </c>
      <c r="I29" s="159">
        <f>ROUND((SUM(I16:I28))/1,2)</f>
        <v>0</v>
      </c>
      <c r="J29" s="156"/>
      <c r="K29" s="156"/>
      <c r="L29" s="156">
        <f>ROUND((SUM(L16:L28))/1,2)</f>
        <v>0</v>
      </c>
      <c r="M29" s="156">
        <f>ROUND((SUM(M16:M28))/1,2)</f>
        <v>0</v>
      </c>
      <c r="N29" s="156"/>
      <c r="O29" s="156"/>
      <c r="P29" s="174">
        <f>ROUND((SUM(P16:P28))/1,2)</f>
        <v>0.01</v>
      </c>
      <c r="Q29" s="153"/>
      <c r="R29" s="153"/>
      <c r="S29" s="174">
        <f>ROUND((SUM(S16:S28))/1,2)</f>
        <v>13.92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156" t="s">
        <v>68</v>
      </c>
      <c r="E31" s="156"/>
      <c r="F31" s="167"/>
      <c r="G31" s="157"/>
      <c r="H31" s="157"/>
      <c r="I31" s="157"/>
      <c r="J31" s="156"/>
      <c r="K31" s="156"/>
      <c r="L31" s="156"/>
      <c r="M31" s="156"/>
      <c r="N31" s="156"/>
      <c r="O31" s="156"/>
      <c r="P31" s="156"/>
      <c r="Q31" s="153"/>
      <c r="R31" s="153"/>
      <c r="S31" s="156"/>
      <c r="T31" s="153"/>
      <c r="U31" s="153"/>
      <c r="V31" s="153"/>
      <c r="W31" s="153"/>
      <c r="X31" s="153"/>
      <c r="Y31" s="153"/>
      <c r="Z31" s="153"/>
    </row>
    <row r="32" spans="1:26" ht="24.95" customHeight="1" x14ac:dyDescent="0.25">
      <c r="A32" s="171"/>
      <c r="B32" s="168" t="s">
        <v>128</v>
      </c>
      <c r="C32" s="172" t="s">
        <v>129</v>
      </c>
      <c r="D32" s="168" t="s">
        <v>130</v>
      </c>
      <c r="E32" s="168" t="s">
        <v>113</v>
      </c>
      <c r="F32" s="169">
        <v>7.842E-3</v>
      </c>
      <c r="G32" s="170"/>
      <c r="H32" s="170"/>
      <c r="I32" s="170">
        <f>ROUND(F32*(G32+H32),2)</f>
        <v>0</v>
      </c>
      <c r="J32" s="168">
        <f>ROUND(F32*(N32),2)</f>
        <v>0.16</v>
      </c>
      <c r="K32" s="1">
        <f>ROUND(F32*(O32),2)</f>
        <v>0</v>
      </c>
      <c r="L32" s="1">
        <f>ROUND(F32*(G32),2)</f>
        <v>0</v>
      </c>
      <c r="M32" s="1"/>
      <c r="N32" s="1">
        <v>19.8</v>
      </c>
      <c r="O32" s="1"/>
      <c r="P32" s="167"/>
      <c r="Q32" s="173"/>
      <c r="R32" s="173"/>
      <c r="S32" s="167"/>
      <c r="Z32">
        <v>0</v>
      </c>
    </row>
    <row r="33" spans="1:26" x14ac:dyDescent="0.25">
      <c r="A33" s="156"/>
      <c r="B33" s="156"/>
      <c r="C33" s="156"/>
      <c r="D33" s="156" t="s">
        <v>68</v>
      </c>
      <c r="E33" s="156"/>
      <c r="F33" s="167"/>
      <c r="G33" s="159"/>
      <c r="H33" s="159">
        <f>ROUND((SUM(M31:M32))/1,2)</f>
        <v>0</v>
      </c>
      <c r="I33" s="159">
        <f>ROUND((SUM(I31:I32))/1,2)</f>
        <v>0</v>
      </c>
      <c r="J33" s="156"/>
      <c r="K33" s="156"/>
      <c r="L33" s="156">
        <f>ROUND((SUM(L31:L32))/1,2)</f>
        <v>0</v>
      </c>
      <c r="M33" s="156">
        <f>ROUND((SUM(M31:M32))/1,2)</f>
        <v>0</v>
      </c>
      <c r="N33" s="156"/>
      <c r="O33" s="156"/>
      <c r="P33" s="174">
        <f>ROUND((SUM(P31:P32))/1,2)</f>
        <v>0</v>
      </c>
      <c r="Q33" s="153"/>
      <c r="R33" s="153"/>
      <c r="S33" s="174">
        <f>ROUND((SUM(S31:S32))/1,2)</f>
        <v>0</v>
      </c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6"/>
      <c r="B35" s="156"/>
      <c r="C35" s="156"/>
      <c r="D35" s="2" t="s">
        <v>65</v>
      </c>
      <c r="E35" s="156"/>
      <c r="F35" s="167"/>
      <c r="G35" s="159"/>
      <c r="H35" s="159">
        <f>ROUND((SUM(M9:M34))/2,2)</f>
        <v>0</v>
      </c>
      <c r="I35" s="159">
        <f>ROUND((SUM(I9:I34))/2,2)</f>
        <v>0</v>
      </c>
      <c r="J35" s="157"/>
      <c r="K35" s="156"/>
      <c r="L35" s="157">
        <f>ROUND((SUM(L9:L34))/2,2)</f>
        <v>0</v>
      </c>
      <c r="M35" s="157">
        <f>ROUND((SUM(M9:M34))/2,2)</f>
        <v>0</v>
      </c>
      <c r="N35" s="156"/>
      <c r="O35" s="156"/>
      <c r="P35" s="174">
        <f>ROUND((SUM(P9:P34))/2,2)</f>
        <v>0.01</v>
      </c>
      <c r="S35" s="174">
        <f>ROUND((SUM(S9:S34))/2,2)</f>
        <v>14.3</v>
      </c>
    </row>
    <row r="36" spans="1:26" x14ac:dyDescent="0.25">
      <c r="A36" s="1"/>
      <c r="B36" s="1"/>
      <c r="C36" s="1"/>
      <c r="D36" s="1"/>
      <c r="E36" s="1"/>
      <c r="F36" s="163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56"/>
      <c r="B37" s="156"/>
      <c r="C37" s="156"/>
      <c r="D37" s="2" t="s">
        <v>69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x14ac:dyDescent="0.25">
      <c r="A38" s="156"/>
      <c r="B38" s="156"/>
      <c r="C38" s="156"/>
      <c r="D38" s="156" t="s">
        <v>70</v>
      </c>
      <c r="E38" s="156"/>
      <c r="F38" s="167"/>
      <c r="G38" s="157"/>
      <c r="H38" s="157"/>
      <c r="I38" s="157"/>
      <c r="J38" s="156"/>
      <c r="K38" s="156"/>
      <c r="L38" s="156"/>
      <c r="M38" s="156"/>
      <c r="N38" s="156"/>
      <c r="O38" s="156"/>
      <c r="P38" s="156"/>
      <c r="Q38" s="153"/>
      <c r="R38" s="153"/>
      <c r="S38" s="156"/>
      <c r="T38" s="153"/>
      <c r="U38" s="153"/>
      <c r="V38" s="153"/>
      <c r="W38" s="153"/>
      <c r="X38" s="153"/>
      <c r="Y38" s="153"/>
      <c r="Z38" s="153"/>
    </row>
    <row r="39" spans="1:26" ht="24.95" customHeight="1" x14ac:dyDescent="0.25">
      <c r="A39" s="171"/>
      <c r="B39" s="168" t="s">
        <v>131</v>
      </c>
      <c r="C39" s="172" t="s">
        <v>132</v>
      </c>
      <c r="D39" s="168" t="s">
        <v>133</v>
      </c>
      <c r="E39" s="168" t="s">
        <v>110</v>
      </c>
      <c r="F39" s="169">
        <v>53.74</v>
      </c>
      <c r="G39" s="170"/>
      <c r="H39" s="170"/>
      <c r="I39" s="170">
        <f>ROUND(F39*(G39+H39),2)</f>
        <v>0</v>
      </c>
      <c r="J39" s="168">
        <f>ROUND(F39*(N39),2)</f>
        <v>55.89</v>
      </c>
      <c r="K39" s="1">
        <f>ROUND(F39*(O39),2)</f>
        <v>0</v>
      </c>
      <c r="L39" s="1">
        <f>ROUND(F39*(G39),2)</f>
        <v>0</v>
      </c>
      <c r="M39" s="1"/>
      <c r="N39" s="1">
        <v>1.04</v>
      </c>
      <c r="O39" s="1"/>
      <c r="P39" s="167"/>
      <c r="Q39" s="173"/>
      <c r="R39" s="173"/>
      <c r="S39" s="167">
        <f>ROUND(F39*(X39),3)</f>
        <v>7.2999999999999995E-2</v>
      </c>
      <c r="X39">
        <v>1.3500000000000001E-3</v>
      </c>
      <c r="Z39">
        <v>0</v>
      </c>
    </row>
    <row r="40" spans="1:26" ht="24.95" customHeight="1" x14ac:dyDescent="0.25">
      <c r="A40" s="171"/>
      <c r="B40" s="168" t="s">
        <v>131</v>
      </c>
      <c r="C40" s="172" t="s">
        <v>134</v>
      </c>
      <c r="D40" s="168" t="s">
        <v>135</v>
      </c>
      <c r="E40" s="168" t="s">
        <v>110</v>
      </c>
      <c r="F40" s="169">
        <v>45.6</v>
      </c>
      <c r="G40" s="170"/>
      <c r="H40" s="170"/>
      <c r="I40" s="170">
        <f>ROUND(F40*(G40+H40),2)</f>
        <v>0</v>
      </c>
      <c r="J40" s="168">
        <f>ROUND(F40*(N40),2)</f>
        <v>29.64</v>
      </c>
      <c r="K40" s="1">
        <f>ROUND(F40*(O40),2)</f>
        <v>0</v>
      </c>
      <c r="L40" s="1">
        <f>ROUND(F40*(G40),2)</f>
        <v>0</v>
      </c>
      <c r="M40" s="1"/>
      <c r="N40" s="1">
        <v>0.65</v>
      </c>
      <c r="O40" s="1"/>
      <c r="P40" s="167"/>
      <c r="Q40" s="173"/>
      <c r="R40" s="173"/>
      <c r="S40" s="167">
        <f>ROUND(F40*(X40),3)</f>
        <v>0.10299999999999999</v>
      </c>
      <c r="X40">
        <v>2.2599999999999999E-3</v>
      </c>
      <c r="Z40">
        <v>0</v>
      </c>
    </row>
    <row r="41" spans="1:26" ht="24.95" customHeight="1" x14ac:dyDescent="0.25">
      <c r="A41" s="171"/>
      <c r="B41" s="168" t="s">
        <v>125</v>
      </c>
      <c r="C41" s="172" t="s">
        <v>136</v>
      </c>
      <c r="D41" s="168" t="s">
        <v>137</v>
      </c>
      <c r="E41" s="168" t="s">
        <v>95</v>
      </c>
      <c r="F41" s="169">
        <v>222</v>
      </c>
      <c r="G41" s="170"/>
      <c r="H41" s="170"/>
      <c r="I41" s="170">
        <f>ROUND(F41*(G41+H41),2)</f>
        <v>0</v>
      </c>
      <c r="J41" s="168">
        <f>ROUND(F41*(N41),2)</f>
        <v>730.38</v>
      </c>
      <c r="K41" s="1">
        <f>ROUND(F41*(O41),2)</f>
        <v>0</v>
      </c>
      <c r="L41" s="1">
        <f>ROUND(F41*(G41),2)</f>
        <v>0</v>
      </c>
      <c r="M41" s="1"/>
      <c r="N41" s="1">
        <v>3.29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70</v>
      </c>
      <c r="E42" s="156"/>
      <c r="F42" s="167"/>
      <c r="G42" s="159"/>
      <c r="H42" s="159">
        <f>ROUND((SUM(M38:M41))/1,2)</f>
        <v>0</v>
      </c>
      <c r="I42" s="159">
        <f>ROUND((SUM(I38:I41))/1,2)</f>
        <v>0</v>
      </c>
      <c r="J42" s="156"/>
      <c r="K42" s="156"/>
      <c r="L42" s="156">
        <f>ROUND((SUM(L38:L41))/1,2)</f>
        <v>0</v>
      </c>
      <c r="M42" s="156">
        <f>ROUND((SUM(M38:M41))/1,2)</f>
        <v>0</v>
      </c>
      <c r="N42" s="156"/>
      <c r="O42" s="156"/>
      <c r="P42" s="174">
        <f>ROUND((SUM(P38:P41))/1,2)</f>
        <v>0</v>
      </c>
      <c r="Q42" s="153"/>
      <c r="R42" s="153"/>
      <c r="S42" s="174">
        <f>ROUND((SUM(S38:S41))/1,2)</f>
        <v>0.18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71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138</v>
      </c>
      <c r="C45" s="172" t="s">
        <v>139</v>
      </c>
      <c r="D45" s="168" t="s">
        <v>140</v>
      </c>
      <c r="E45" s="168" t="s">
        <v>95</v>
      </c>
      <c r="F45" s="169">
        <v>25</v>
      </c>
      <c r="G45" s="170"/>
      <c r="H45" s="170"/>
      <c r="I45" s="170">
        <f>ROUND(F45*(G45+H45),2)</f>
        <v>0</v>
      </c>
      <c r="J45" s="168">
        <f>ROUND(F45*(N45),2)</f>
        <v>144.75</v>
      </c>
      <c r="K45" s="1">
        <f>ROUND(F45*(O45),2)</f>
        <v>0</v>
      </c>
      <c r="L45" s="1">
        <f>ROUND(F45*(G45),2)</f>
        <v>0</v>
      </c>
      <c r="M45" s="1"/>
      <c r="N45" s="1">
        <v>5.79</v>
      </c>
      <c r="O45" s="1"/>
      <c r="P45" s="167"/>
      <c r="Q45" s="173"/>
      <c r="R45" s="173"/>
      <c r="S45" s="167">
        <f>ROUND(F45*(X45),3)</f>
        <v>0.27500000000000002</v>
      </c>
      <c r="X45">
        <v>1.098E-2</v>
      </c>
      <c r="Z45">
        <v>0</v>
      </c>
    </row>
    <row r="46" spans="1:26" x14ac:dyDescent="0.25">
      <c r="A46" s="156"/>
      <c r="B46" s="156"/>
      <c r="C46" s="156"/>
      <c r="D46" s="156" t="s">
        <v>71</v>
      </c>
      <c r="E46" s="156"/>
      <c r="F46" s="167"/>
      <c r="G46" s="159"/>
      <c r="H46" s="159">
        <f>ROUND((SUM(M44:M45))/1,2)</f>
        <v>0</v>
      </c>
      <c r="I46" s="159">
        <f>ROUND((SUM(I44:I45))/1,2)</f>
        <v>0</v>
      </c>
      <c r="J46" s="156"/>
      <c r="K46" s="156"/>
      <c r="L46" s="156">
        <f>ROUND((SUM(L44:L45))/1,2)</f>
        <v>0</v>
      </c>
      <c r="M46" s="156">
        <f>ROUND((SUM(M44:M45))/1,2)</f>
        <v>0</v>
      </c>
      <c r="N46" s="156"/>
      <c r="O46" s="156"/>
      <c r="P46" s="174">
        <f>ROUND((SUM(P44:P45))/1,2)</f>
        <v>0</v>
      </c>
      <c r="Q46" s="153"/>
      <c r="R46" s="153"/>
      <c r="S46" s="174">
        <f>ROUND((SUM(S44:S45))/1,2)</f>
        <v>0.28000000000000003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72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141</v>
      </c>
      <c r="C49" s="172" t="s">
        <v>142</v>
      </c>
      <c r="D49" s="168" t="s">
        <v>143</v>
      </c>
      <c r="E49" s="168" t="s">
        <v>95</v>
      </c>
      <c r="F49" s="169">
        <v>60.468600000000002</v>
      </c>
      <c r="G49" s="170"/>
      <c r="H49" s="170"/>
      <c r="I49" s="170">
        <f>ROUND(F49*(G49+H49),2)</f>
        <v>0</v>
      </c>
      <c r="J49" s="168">
        <f>ROUND(F49*(N49),2)</f>
        <v>122.75</v>
      </c>
      <c r="K49" s="1">
        <f>ROUND(F49*(O49),2)</f>
        <v>0</v>
      </c>
      <c r="L49" s="1">
        <f>ROUND(F49*(G49),2)</f>
        <v>0</v>
      </c>
      <c r="M49" s="1"/>
      <c r="N49" s="1">
        <v>2.0299999999999998</v>
      </c>
      <c r="O49" s="1"/>
      <c r="P49" s="167"/>
      <c r="Q49" s="173"/>
      <c r="R49" s="173"/>
      <c r="S49" s="167">
        <f>ROUND(F49*(X49),3)</f>
        <v>0.54400000000000004</v>
      </c>
      <c r="X49">
        <v>8.9999999999999993E-3</v>
      </c>
      <c r="Z49">
        <v>0</v>
      </c>
    </row>
    <row r="50" spans="1:26" ht="24.95" customHeight="1" x14ac:dyDescent="0.25">
      <c r="A50" s="171"/>
      <c r="B50" s="168" t="s">
        <v>141</v>
      </c>
      <c r="C50" s="172" t="s">
        <v>144</v>
      </c>
      <c r="D50" s="168" t="s">
        <v>145</v>
      </c>
      <c r="E50" s="168" t="s">
        <v>95</v>
      </c>
      <c r="F50" s="169">
        <v>48.1</v>
      </c>
      <c r="G50" s="170"/>
      <c r="H50" s="170"/>
      <c r="I50" s="170">
        <f>ROUND(F50*(G50+H50),2)</f>
        <v>0</v>
      </c>
      <c r="J50" s="168">
        <f>ROUND(F50*(N50),2)</f>
        <v>137.09</v>
      </c>
      <c r="K50" s="1">
        <f>ROUND(F50*(O50),2)</f>
        <v>0</v>
      </c>
      <c r="L50" s="1">
        <f>ROUND(F50*(G50),2)</f>
        <v>0</v>
      </c>
      <c r="M50" s="1"/>
      <c r="N50" s="1">
        <v>2.85</v>
      </c>
      <c r="O50" s="1"/>
      <c r="P50" s="167"/>
      <c r="Q50" s="173"/>
      <c r="R50" s="173"/>
      <c r="S50" s="167">
        <f>ROUND(F50*(X50),3)</f>
        <v>0.33700000000000002</v>
      </c>
      <c r="X50">
        <v>7.0000000000000001E-3</v>
      </c>
      <c r="Z50">
        <v>0</v>
      </c>
    </row>
    <row r="51" spans="1:26" ht="24.95" customHeight="1" x14ac:dyDescent="0.25">
      <c r="A51" s="171"/>
      <c r="B51" s="168" t="s">
        <v>141</v>
      </c>
      <c r="C51" s="172" t="s">
        <v>146</v>
      </c>
      <c r="D51" s="168" t="s">
        <v>147</v>
      </c>
      <c r="E51" s="168" t="s">
        <v>103</v>
      </c>
      <c r="F51" s="169">
        <v>4</v>
      </c>
      <c r="G51" s="170"/>
      <c r="H51" s="170"/>
      <c r="I51" s="170">
        <f>ROUND(F51*(G51+H51),2)</f>
        <v>0</v>
      </c>
      <c r="J51" s="168">
        <f>ROUND(F51*(N51),2)</f>
        <v>9.56</v>
      </c>
      <c r="K51" s="1">
        <f>ROUND(F51*(O51),2)</f>
        <v>0</v>
      </c>
      <c r="L51" s="1">
        <f>ROUND(F51*(G51),2)</f>
        <v>0</v>
      </c>
      <c r="M51" s="1"/>
      <c r="N51" s="1">
        <v>2.39</v>
      </c>
      <c r="O51" s="1"/>
      <c r="P51" s="167"/>
      <c r="Q51" s="173"/>
      <c r="R51" s="173"/>
      <c r="S51" s="167">
        <f>ROUND(F51*(X51),3)</f>
        <v>4.0000000000000001E-3</v>
      </c>
      <c r="X51">
        <v>1E-3</v>
      </c>
      <c r="Z51">
        <v>0</v>
      </c>
    </row>
    <row r="52" spans="1:26" ht="24.95" customHeight="1" x14ac:dyDescent="0.25">
      <c r="A52" s="171"/>
      <c r="B52" s="168" t="s">
        <v>141</v>
      </c>
      <c r="C52" s="172" t="s">
        <v>148</v>
      </c>
      <c r="D52" s="168" t="s">
        <v>149</v>
      </c>
      <c r="E52" s="168" t="s">
        <v>150</v>
      </c>
      <c r="F52" s="169">
        <v>450</v>
      </c>
      <c r="G52" s="170"/>
      <c r="H52" s="170"/>
      <c r="I52" s="170">
        <f>ROUND(F52*(G52+H52),2)</f>
        <v>0</v>
      </c>
      <c r="J52" s="168">
        <f>ROUND(F52*(N52),2)</f>
        <v>319.5</v>
      </c>
      <c r="K52" s="1">
        <f>ROUND(F52*(O52),2)</f>
        <v>0</v>
      </c>
      <c r="L52" s="1">
        <f>ROUND(F52*(G52),2)</f>
        <v>0</v>
      </c>
      <c r="M52" s="1"/>
      <c r="N52" s="1">
        <v>0.71</v>
      </c>
      <c r="O52" s="1"/>
      <c r="P52" s="167">
        <f>ROUND(F52*(R52),3)</f>
        <v>2.7E-2</v>
      </c>
      <c r="Q52" s="173"/>
      <c r="R52" s="173">
        <v>6.0000000000000002E-5</v>
      </c>
      <c r="S52" s="167"/>
      <c r="Z52">
        <v>0</v>
      </c>
    </row>
    <row r="53" spans="1:26" x14ac:dyDescent="0.25">
      <c r="A53" s="156"/>
      <c r="B53" s="156"/>
      <c r="C53" s="156"/>
      <c r="D53" s="156" t="s">
        <v>72</v>
      </c>
      <c r="E53" s="156"/>
      <c r="F53" s="167"/>
      <c r="G53" s="159"/>
      <c r="H53" s="159">
        <f>ROUND((SUM(M48:M52))/1,2)</f>
        <v>0</v>
      </c>
      <c r="I53" s="159">
        <f>ROUND((SUM(I48:I52))/1,2)</f>
        <v>0</v>
      </c>
      <c r="J53" s="156"/>
      <c r="K53" s="156"/>
      <c r="L53" s="156">
        <f>ROUND((SUM(L48:L52))/1,2)</f>
        <v>0</v>
      </c>
      <c r="M53" s="156">
        <f>ROUND((SUM(M48:M52))/1,2)</f>
        <v>0</v>
      </c>
      <c r="N53" s="156"/>
      <c r="O53" s="156"/>
      <c r="P53" s="174">
        <f>ROUND((SUM(P48:P52))/1,2)</f>
        <v>0.03</v>
      </c>
      <c r="Q53" s="153"/>
      <c r="R53" s="153"/>
      <c r="S53" s="174">
        <f>ROUND((SUM(S48:S52))/1,2)</f>
        <v>0.89</v>
      </c>
      <c r="T53" s="153"/>
      <c r="U53" s="153"/>
      <c r="V53" s="153"/>
      <c r="W53" s="153"/>
      <c r="X53" s="153"/>
      <c r="Y53" s="153"/>
      <c r="Z53" s="153"/>
    </row>
    <row r="54" spans="1:26" x14ac:dyDescent="0.25">
      <c r="A54" s="1"/>
      <c r="B54" s="1"/>
      <c r="C54" s="1"/>
      <c r="D54" s="1"/>
      <c r="E54" s="1"/>
      <c r="F54" s="163"/>
      <c r="G54" s="149"/>
      <c r="H54" s="149"/>
      <c r="I54" s="149"/>
      <c r="J54" s="1"/>
      <c r="K54" s="1"/>
      <c r="L54" s="1"/>
      <c r="M54" s="1"/>
      <c r="N54" s="1"/>
      <c r="O54" s="1"/>
      <c r="P54" s="1"/>
      <c r="S54" s="1"/>
    </row>
    <row r="55" spans="1:26" x14ac:dyDescent="0.25">
      <c r="A55" s="156"/>
      <c r="B55" s="156"/>
      <c r="C55" s="156"/>
      <c r="D55" s="2" t="s">
        <v>69</v>
      </c>
      <c r="E55" s="156"/>
      <c r="F55" s="167"/>
      <c r="G55" s="159"/>
      <c r="H55" s="159">
        <f>ROUND((SUM(M37:M54))/2,2)</f>
        <v>0</v>
      </c>
      <c r="I55" s="159">
        <f>ROUND((SUM(I37:I54))/2,2)</f>
        <v>0</v>
      </c>
      <c r="J55" s="157"/>
      <c r="K55" s="156"/>
      <c r="L55" s="157">
        <f>ROUND((SUM(L37:L54))/2,2)</f>
        <v>0</v>
      </c>
      <c r="M55" s="157">
        <f>ROUND((SUM(M37:M54))/2,2)</f>
        <v>0</v>
      </c>
      <c r="N55" s="156"/>
      <c r="O55" s="156"/>
      <c r="P55" s="174">
        <f>ROUND((SUM(P37:P54))/2,2)</f>
        <v>0.03</v>
      </c>
      <c r="S55" s="174">
        <f>ROUND((SUM(S37:S54))/2,2)</f>
        <v>1.34</v>
      </c>
    </row>
    <row r="56" spans="1:26" x14ac:dyDescent="0.25">
      <c r="A56" s="1"/>
      <c r="B56" s="1"/>
      <c r="C56" s="1"/>
      <c r="D56" s="1"/>
      <c r="E56" s="1"/>
      <c r="F56" s="163"/>
      <c r="G56" s="149"/>
      <c r="H56" s="149"/>
      <c r="I56" s="149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56"/>
      <c r="B57" s="156"/>
      <c r="C57" s="156"/>
      <c r="D57" s="2" t="s">
        <v>73</v>
      </c>
      <c r="E57" s="156"/>
      <c r="F57" s="167"/>
      <c r="G57" s="157"/>
      <c r="H57" s="157"/>
      <c r="I57" s="157"/>
      <c r="J57" s="156"/>
      <c r="K57" s="156"/>
      <c r="L57" s="156"/>
      <c r="M57" s="156"/>
      <c r="N57" s="156"/>
      <c r="O57" s="156"/>
      <c r="P57" s="156"/>
      <c r="Q57" s="153"/>
      <c r="R57" s="153"/>
      <c r="S57" s="156"/>
      <c r="T57" s="153"/>
      <c r="U57" s="153"/>
      <c r="V57" s="153"/>
      <c r="W57" s="153"/>
      <c r="X57" s="153"/>
      <c r="Y57" s="153"/>
      <c r="Z57" s="153"/>
    </row>
    <row r="58" spans="1:26" x14ac:dyDescent="0.25">
      <c r="A58" s="156"/>
      <c r="B58" s="156"/>
      <c r="C58" s="156"/>
      <c r="D58" s="156" t="s">
        <v>74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ht="24.95" customHeight="1" x14ac:dyDescent="0.25">
      <c r="A59" s="171"/>
      <c r="B59" s="168" t="s">
        <v>125</v>
      </c>
      <c r="C59" s="172" t="s">
        <v>151</v>
      </c>
      <c r="D59" s="168" t="s">
        <v>152</v>
      </c>
      <c r="E59" s="168" t="s">
        <v>103</v>
      </c>
      <c r="F59" s="169">
        <v>1</v>
      </c>
      <c r="G59" s="170"/>
      <c r="H59" s="170"/>
      <c r="I59" s="170">
        <f>ROUND(F59*(G59+H59),2)</f>
        <v>0</v>
      </c>
      <c r="J59" s="168">
        <f>ROUND(F59*(N59),2)</f>
        <v>131.6</v>
      </c>
      <c r="K59" s="1">
        <f>ROUND(F59*(O59),2)</f>
        <v>0</v>
      </c>
      <c r="L59" s="1">
        <f>ROUND(F59*(G59),2)</f>
        <v>0</v>
      </c>
      <c r="M59" s="1"/>
      <c r="N59" s="1">
        <v>131.6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125</v>
      </c>
      <c r="C60" s="172" t="s">
        <v>153</v>
      </c>
      <c r="D60" s="168" t="s">
        <v>154</v>
      </c>
      <c r="E60" s="168" t="s">
        <v>103</v>
      </c>
      <c r="F60" s="169">
        <v>1</v>
      </c>
      <c r="G60" s="170"/>
      <c r="H60" s="170"/>
      <c r="I60" s="170">
        <f>ROUND(F60*(G60+H60),2)</f>
        <v>0</v>
      </c>
      <c r="J60" s="168">
        <f>ROUND(F60*(N60),2)</f>
        <v>36.5</v>
      </c>
      <c r="K60" s="1">
        <f>ROUND(F60*(O60),2)</f>
        <v>0</v>
      </c>
      <c r="L60" s="1">
        <f>ROUND(F60*(G60),2)</f>
        <v>0</v>
      </c>
      <c r="M60" s="1"/>
      <c r="N60" s="1">
        <v>36.5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125</v>
      </c>
      <c r="C61" s="172" t="s">
        <v>155</v>
      </c>
      <c r="D61" s="168" t="s">
        <v>156</v>
      </c>
      <c r="E61" s="168" t="s">
        <v>110</v>
      </c>
      <c r="F61" s="169">
        <v>59.6</v>
      </c>
      <c r="G61" s="170"/>
      <c r="H61" s="170"/>
      <c r="I61" s="170">
        <f>ROUND(F61*(G61+H61),2)</f>
        <v>0</v>
      </c>
      <c r="J61" s="168">
        <f>ROUND(F61*(N61),2)</f>
        <v>76.88</v>
      </c>
      <c r="K61" s="1">
        <f>ROUND(F61*(O61),2)</f>
        <v>0</v>
      </c>
      <c r="L61" s="1">
        <f>ROUND(F61*(G61),2)</f>
        <v>0</v>
      </c>
      <c r="M61" s="1"/>
      <c r="N61" s="1">
        <v>1.29</v>
      </c>
      <c r="O61" s="1"/>
      <c r="P61" s="167"/>
      <c r="Q61" s="173"/>
      <c r="R61" s="173"/>
      <c r="S61" s="167"/>
      <c r="Z61">
        <v>0</v>
      </c>
    </row>
    <row r="62" spans="1:26" x14ac:dyDescent="0.25">
      <c r="A62" s="156"/>
      <c r="B62" s="156"/>
      <c r="C62" s="156"/>
      <c r="D62" s="156" t="s">
        <v>74</v>
      </c>
      <c r="E62" s="156"/>
      <c r="F62" s="167"/>
      <c r="G62" s="159"/>
      <c r="H62" s="159"/>
      <c r="I62" s="159">
        <f>ROUND((SUM(I58:I61))/1,2)</f>
        <v>0</v>
      </c>
      <c r="J62" s="156"/>
      <c r="K62" s="156"/>
      <c r="L62" s="156">
        <f>ROUND((SUM(L58:L61))/1,2)</f>
        <v>0</v>
      </c>
      <c r="M62" s="156">
        <f>ROUND((SUM(M58:M61))/1,2)</f>
        <v>0</v>
      </c>
      <c r="N62" s="156"/>
      <c r="O62" s="156"/>
      <c r="P62" s="174">
        <f>ROUND((SUM(P58:P61))/1,2)</f>
        <v>0</v>
      </c>
      <c r="S62" s="167">
        <f>ROUND((SUM(S58:S61))/1,2)</f>
        <v>0</v>
      </c>
    </row>
    <row r="63" spans="1:26" x14ac:dyDescent="0.25">
      <c r="A63" s="1"/>
      <c r="B63" s="1"/>
      <c r="C63" s="1"/>
      <c r="D63" s="1"/>
      <c r="E63" s="1"/>
      <c r="F63" s="163"/>
      <c r="G63" s="149"/>
      <c r="H63" s="149"/>
      <c r="I63" s="149"/>
      <c r="J63" s="1"/>
      <c r="K63" s="1"/>
      <c r="L63" s="1"/>
      <c r="M63" s="1"/>
      <c r="N63" s="1"/>
      <c r="O63" s="1"/>
      <c r="P63" s="1"/>
      <c r="S63" s="1"/>
    </row>
    <row r="64" spans="1:26" x14ac:dyDescent="0.25">
      <c r="A64" s="156"/>
      <c r="B64" s="156"/>
      <c r="C64" s="156"/>
      <c r="D64" s="2" t="s">
        <v>73</v>
      </c>
      <c r="E64" s="156"/>
      <c r="F64" s="167"/>
      <c r="G64" s="159"/>
      <c r="H64" s="159">
        <f>ROUND((SUM(M57:M63))/2,2)</f>
        <v>0</v>
      </c>
      <c r="I64" s="159">
        <f>ROUND((SUM(I57:I63))/2,2)</f>
        <v>0</v>
      </c>
      <c r="J64" s="156"/>
      <c r="K64" s="156"/>
      <c r="L64" s="156">
        <f>ROUND((SUM(L57:L63))/2,2)</f>
        <v>0</v>
      </c>
      <c r="M64" s="156">
        <f>ROUND((SUM(M57:M63))/2,2)</f>
        <v>0</v>
      </c>
      <c r="N64" s="156"/>
      <c r="O64" s="156"/>
      <c r="P64" s="174">
        <f>ROUND((SUM(P57:P63))/2,2)</f>
        <v>0</v>
      </c>
      <c r="S64" s="174">
        <f>ROUND((SUM(S57:S63))/2,2)</f>
        <v>0</v>
      </c>
    </row>
    <row r="65" spans="1:26" x14ac:dyDescent="0.25">
      <c r="A65" s="175"/>
      <c r="B65" s="175"/>
      <c r="C65" s="175"/>
      <c r="D65" s="175" t="s">
        <v>75</v>
      </c>
      <c r="E65" s="175"/>
      <c r="F65" s="176"/>
      <c r="G65" s="177"/>
      <c r="H65" s="177">
        <f>ROUND((SUM(M9:M64))/3,2)</f>
        <v>0</v>
      </c>
      <c r="I65" s="177">
        <f>ROUND((SUM(I9:I64))/3,2)</f>
        <v>0</v>
      </c>
      <c r="J65" s="175"/>
      <c r="K65" s="175">
        <f>ROUND((SUM(K9:K64))/3,2)</f>
        <v>0</v>
      </c>
      <c r="L65" s="175">
        <f>ROUND((SUM(L9:L64))/3,2)</f>
        <v>0</v>
      </c>
      <c r="M65" s="175">
        <f>ROUND((SUM(M9:M64))/3,2)</f>
        <v>0</v>
      </c>
      <c r="N65" s="175"/>
      <c r="O65" s="175"/>
      <c r="P65" s="176">
        <f>ROUND((SUM(P9:P64))/3,2)</f>
        <v>0.04</v>
      </c>
      <c r="S65" s="194">
        <f>ROUND((SUM(S9:S64))/3,2)</f>
        <v>15.64</v>
      </c>
      <c r="Z65">
        <f>(SUM(Z9:Z64))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Telocvičňa pri ZŠ Kukucínova Vranov n.T. / SO01 - Telocvična - diel Búracie práce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157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12786'!B17</f>
        <v>0</v>
      </c>
      <c r="E16" s="97">
        <f>'Rekap 12786'!C17</f>
        <v>0</v>
      </c>
      <c r="F16" s="106">
        <f>'Rekap 12786'!D17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12786'!B24</f>
        <v>0</v>
      </c>
      <c r="E17" s="76">
        <f>'Rekap 12786'!C24</f>
        <v>0</v>
      </c>
      <c r="F17" s="81">
        <f>'Rekap 12786'!D24</f>
        <v>0</v>
      </c>
      <c r="G17" s="61">
        <v>7</v>
      </c>
      <c r="H17" s="116" t="s">
        <v>35</v>
      </c>
      <c r="I17" s="129"/>
      <c r="J17" s="127">
        <f>'SO 12786'!Z101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12786'!B28</f>
        <v>0</v>
      </c>
      <c r="E18" s="77">
        <f>'Rekap 12786'!C28</f>
        <v>0</v>
      </c>
      <c r="F18" s="82">
        <f>'Rekap 12786'!D28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12786'!K9:'SO 12786'!K100)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12786'!K9:'SO 12786'!K100)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157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12786'!L15</f>
        <v>0</v>
      </c>
      <c r="C11" s="157">
        <f>'SO 12786'!M15</f>
        <v>0</v>
      </c>
      <c r="D11" s="157">
        <f>'SO 12786'!I15</f>
        <v>0</v>
      </c>
      <c r="E11" s="158">
        <f>'SO 12786'!P15</f>
        <v>0</v>
      </c>
      <c r="F11" s="158">
        <f>'SO 12786'!S15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158</v>
      </c>
      <c r="B12" s="157">
        <f>'SO 12786'!L20</f>
        <v>0</v>
      </c>
      <c r="C12" s="157">
        <f>'SO 12786'!M20</f>
        <v>0</v>
      </c>
      <c r="D12" s="157">
        <f>'SO 12786'!I20</f>
        <v>0</v>
      </c>
      <c r="E12" s="158">
        <f>'SO 12786'!P20</f>
        <v>0.01</v>
      </c>
      <c r="F12" s="158">
        <f>'SO 12786'!S20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159</v>
      </c>
      <c r="B13" s="157">
        <f>'SO 12786'!L24</f>
        <v>0</v>
      </c>
      <c r="C13" s="157">
        <f>'SO 12786'!M24</f>
        <v>0</v>
      </c>
      <c r="D13" s="157">
        <f>'SO 12786'!I24</f>
        <v>0</v>
      </c>
      <c r="E13" s="158">
        <f>'SO 12786'!P24</f>
        <v>0</v>
      </c>
      <c r="F13" s="158">
        <f>'SO 12786'!S24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160</v>
      </c>
      <c r="B14" s="157">
        <f>'SO 12786'!L42</f>
        <v>0</v>
      </c>
      <c r="C14" s="157">
        <f>'SO 12786'!M42</f>
        <v>0</v>
      </c>
      <c r="D14" s="157">
        <f>'SO 12786'!I42</f>
        <v>0</v>
      </c>
      <c r="E14" s="158">
        <f>'SO 12786'!P42</f>
        <v>30.58</v>
      </c>
      <c r="F14" s="158">
        <f>'SO 12786'!S42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67</v>
      </c>
      <c r="B15" s="157">
        <f>'SO 12786'!L52</f>
        <v>0</v>
      </c>
      <c r="C15" s="157">
        <f>'SO 12786'!M52</f>
        <v>0</v>
      </c>
      <c r="D15" s="157">
        <f>'SO 12786'!I52</f>
        <v>0</v>
      </c>
      <c r="E15" s="158">
        <f>'SO 12786'!P52</f>
        <v>11.9</v>
      </c>
      <c r="F15" s="158">
        <f>'SO 12786'!S52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68</v>
      </c>
      <c r="B16" s="157">
        <f>'SO 12786'!L56</f>
        <v>0</v>
      </c>
      <c r="C16" s="157">
        <f>'SO 12786'!M56</f>
        <v>0</v>
      </c>
      <c r="D16" s="157">
        <f>'SO 12786'!I56</f>
        <v>0</v>
      </c>
      <c r="E16" s="158">
        <f>'SO 12786'!P56</f>
        <v>0</v>
      </c>
      <c r="F16" s="158">
        <f>'SO 12786'!S56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65</v>
      </c>
      <c r="B17" s="159">
        <f>'SO 12786'!L58</f>
        <v>0</v>
      </c>
      <c r="C17" s="159">
        <f>'SO 12786'!M58</f>
        <v>0</v>
      </c>
      <c r="D17" s="159">
        <f>'SO 12786'!I58</f>
        <v>0</v>
      </c>
      <c r="E17" s="160">
        <f>'SO 12786'!P58</f>
        <v>42.49</v>
      </c>
      <c r="F17" s="160">
        <f>'SO 12786'!S58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69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161</v>
      </c>
      <c r="B20" s="157">
        <f>'SO 12786'!L65</f>
        <v>0</v>
      </c>
      <c r="C20" s="157">
        <f>'SO 12786'!M65</f>
        <v>0</v>
      </c>
      <c r="D20" s="157">
        <f>'SO 12786'!I65</f>
        <v>0</v>
      </c>
      <c r="E20" s="158">
        <f>'SO 12786'!P65</f>
        <v>0</v>
      </c>
      <c r="F20" s="158">
        <f>'SO 12786'!S65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56" t="s">
        <v>70</v>
      </c>
      <c r="B21" s="157">
        <f>'SO 12786'!L74</f>
        <v>0</v>
      </c>
      <c r="C21" s="157">
        <f>'SO 12786'!M74</f>
        <v>0</v>
      </c>
      <c r="D21" s="157">
        <f>'SO 12786'!I74</f>
        <v>0</v>
      </c>
      <c r="E21" s="158">
        <f>'SO 12786'!P74</f>
        <v>1.6</v>
      </c>
      <c r="F21" s="158">
        <f>'SO 12786'!S74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71</v>
      </c>
      <c r="B22" s="157">
        <f>'SO 12786'!L79</f>
        <v>0</v>
      </c>
      <c r="C22" s="157">
        <f>'SO 12786'!M79</f>
        <v>0</v>
      </c>
      <c r="D22" s="157">
        <f>'SO 12786'!I79</f>
        <v>0</v>
      </c>
      <c r="E22" s="158">
        <f>'SO 12786'!P79</f>
        <v>0.01</v>
      </c>
      <c r="F22" s="158">
        <f>'SO 12786'!S79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72</v>
      </c>
      <c r="B23" s="157">
        <f>'SO 12786'!L89</f>
        <v>0</v>
      </c>
      <c r="C23" s="157">
        <f>'SO 12786'!M89</f>
        <v>0</v>
      </c>
      <c r="D23" s="157">
        <f>'SO 12786'!I89</f>
        <v>0</v>
      </c>
      <c r="E23" s="158">
        <f>'SO 12786'!P89</f>
        <v>0</v>
      </c>
      <c r="F23" s="158">
        <f>'SO 12786'!S89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2" t="s">
        <v>69</v>
      </c>
      <c r="B24" s="159">
        <f>'SO 12786'!L91</f>
        <v>0</v>
      </c>
      <c r="C24" s="159">
        <f>'SO 12786'!M91</f>
        <v>0</v>
      </c>
      <c r="D24" s="159">
        <f>'SO 12786'!I91</f>
        <v>0</v>
      </c>
      <c r="E24" s="160">
        <f>'SO 12786'!P91</f>
        <v>1.61</v>
      </c>
      <c r="F24" s="160">
        <f>'SO 12786'!S91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2" t="s">
        <v>73</v>
      </c>
      <c r="B26" s="159"/>
      <c r="C26" s="157"/>
      <c r="D26" s="157"/>
      <c r="E26" s="158"/>
      <c r="F26" s="158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74</v>
      </c>
      <c r="B27" s="157">
        <f>'SO 12786'!L98</f>
        <v>0</v>
      </c>
      <c r="C27" s="157">
        <f>'SO 12786'!M98</f>
        <v>0</v>
      </c>
      <c r="D27" s="157">
        <f>'SO 12786'!I98</f>
        <v>0</v>
      </c>
      <c r="E27" s="158">
        <f>'SO 12786'!P98</f>
        <v>0</v>
      </c>
      <c r="F27" s="158">
        <f>'SO 12786'!S98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2" t="s">
        <v>73</v>
      </c>
      <c r="B28" s="159">
        <f>'SO 12786'!L100</f>
        <v>0</v>
      </c>
      <c r="C28" s="159">
        <f>'SO 12786'!M100</f>
        <v>0</v>
      </c>
      <c r="D28" s="159">
        <f>'SO 12786'!I100</f>
        <v>0</v>
      </c>
      <c r="E28" s="160">
        <f>'SO 12786'!P100</f>
        <v>0</v>
      </c>
      <c r="F28" s="160">
        <f>'SO 12786'!S100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2" t="s">
        <v>75</v>
      </c>
      <c r="B30" s="159">
        <f>'SO 12786'!L101</f>
        <v>0</v>
      </c>
      <c r="C30" s="159">
        <f>'SO 12786'!M101</f>
        <v>0</v>
      </c>
      <c r="D30" s="159">
        <f>'SO 12786'!I101</f>
        <v>0</v>
      </c>
      <c r="E30" s="160">
        <f>'SO 12786'!P101</f>
        <v>44.1</v>
      </c>
      <c r="F30" s="160">
        <f>'SO 12786'!S101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"/>
  <sheetViews>
    <sheetView workbookViewId="0">
      <pane ySplit="8" topLeftCell="A96" activePane="bottomLeft" state="frozen"/>
      <selection pane="bottomLeft" activeCell="G107" sqref="G107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55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162</v>
      </c>
      <c r="D11" s="168" t="s">
        <v>163</v>
      </c>
      <c r="E11" s="168" t="s">
        <v>89</v>
      </c>
      <c r="F11" s="169">
        <v>3.6183749999999999</v>
      </c>
      <c r="G11" s="170"/>
      <c r="H11" s="170"/>
      <c r="I11" s="170">
        <f>ROUND(F11*(G11+H11),2)</f>
        <v>0</v>
      </c>
      <c r="J11" s="168">
        <f>ROUND(F11*(N11),2)</f>
        <v>126.75</v>
      </c>
      <c r="K11" s="1">
        <f>ROUND(F11*(O11),2)</f>
        <v>0</v>
      </c>
      <c r="L11" s="1">
        <f>ROUND(F11*(G11),2)</f>
        <v>0</v>
      </c>
      <c r="M11" s="1"/>
      <c r="N11" s="1">
        <v>35.03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87</v>
      </c>
      <c r="D12" s="168" t="s">
        <v>88</v>
      </c>
      <c r="E12" s="168" t="s">
        <v>89</v>
      </c>
      <c r="F12" s="169">
        <v>3.6179999999999999</v>
      </c>
      <c r="G12" s="170"/>
      <c r="H12" s="170"/>
      <c r="I12" s="170">
        <f>ROUND(F12*(G12+H12),2)</f>
        <v>0</v>
      </c>
      <c r="J12" s="168">
        <f>ROUND(F12*(N12),2)</f>
        <v>13.13</v>
      </c>
      <c r="K12" s="1">
        <f>ROUND(F12*(O12),2)</f>
        <v>0</v>
      </c>
      <c r="L12" s="1">
        <f>ROUND(F12*(G12),2)</f>
        <v>0</v>
      </c>
      <c r="M12" s="1"/>
      <c r="N12" s="1">
        <v>3.63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90</v>
      </c>
      <c r="D13" s="168" t="s">
        <v>91</v>
      </c>
      <c r="E13" s="168" t="s">
        <v>89</v>
      </c>
      <c r="F13" s="169">
        <v>3.6179999999999999</v>
      </c>
      <c r="G13" s="170"/>
      <c r="H13" s="170"/>
      <c r="I13" s="170">
        <f>ROUND(F13*(G13+H13),2)</f>
        <v>0</v>
      </c>
      <c r="J13" s="168">
        <f>ROUND(F13*(N13),2)</f>
        <v>3.65</v>
      </c>
      <c r="K13" s="1">
        <f>ROUND(F13*(O13),2)</f>
        <v>0</v>
      </c>
      <c r="L13" s="1">
        <f>ROUND(F13*(G13),2)</f>
        <v>0</v>
      </c>
      <c r="M13" s="1"/>
      <c r="N13" s="1">
        <v>1.01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164</v>
      </c>
      <c r="D14" s="168" t="s">
        <v>165</v>
      </c>
      <c r="E14" s="168" t="s">
        <v>95</v>
      </c>
      <c r="F14" s="169">
        <v>48.244999999999997</v>
      </c>
      <c r="G14" s="170"/>
      <c r="H14" s="170"/>
      <c r="I14" s="170">
        <f>ROUND(F14*(G14+H14),2)</f>
        <v>0</v>
      </c>
      <c r="J14" s="168">
        <f>ROUND(F14*(N14),2)</f>
        <v>21.23</v>
      </c>
      <c r="K14" s="1">
        <f>ROUND(F14*(O14),2)</f>
        <v>0</v>
      </c>
      <c r="L14" s="1">
        <f>ROUND(F14*(G14),2)</f>
        <v>0</v>
      </c>
      <c r="M14" s="1"/>
      <c r="N14" s="1">
        <v>0.44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66</v>
      </c>
      <c r="E15" s="156"/>
      <c r="F15" s="167"/>
      <c r="G15" s="159"/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158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166</v>
      </c>
      <c r="C18" s="172" t="s">
        <v>167</v>
      </c>
      <c r="D18" s="168" t="s">
        <v>168</v>
      </c>
      <c r="E18" s="168" t="s">
        <v>95</v>
      </c>
      <c r="F18" s="169">
        <v>48.244999999999997</v>
      </c>
      <c r="G18" s="170"/>
      <c r="H18" s="170"/>
      <c r="I18" s="170">
        <f>ROUND(F18*(G18+H18),2)</f>
        <v>0</v>
      </c>
      <c r="J18" s="168">
        <f>ROUND(F18*(N18),2)</f>
        <v>56.93</v>
      </c>
      <c r="K18" s="1">
        <f>ROUND(F18*(O18),2)</f>
        <v>0</v>
      </c>
      <c r="L18" s="1">
        <f>ROUND(F18*(G18),2)</f>
        <v>0</v>
      </c>
      <c r="M18" s="1"/>
      <c r="N18" s="1">
        <v>1.18</v>
      </c>
      <c r="O18" s="1"/>
      <c r="P18" s="167">
        <f>ROUND(F18*(R18),3)</f>
        <v>1.2999999999999999E-2</v>
      </c>
      <c r="Q18" s="173"/>
      <c r="R18" s="173">
        <v>2.786E-4</v>
      </c>
      <c r="S18" s="167"/>
      <c r="Z18">
        <v>0</v>
      </c>
    </row>
    <row r="19" spans="1:26" ht="35.1" customHeight="1" x14ac:dyDescent="0.25">
      <c r="A19" s="171"/>
      <c r="B19" s="168" t="s">
        <v>169</v>
      </c>
      <c r="C19" s="172" t="s">
        <v>170</v>
      </c>
      <c r="D19" s="168" t="s">
        <v>171</v>
      </c>
      <c r="E19" s="168" t="s">
        <v>172</v>
      </c>
      <c r="F19" s="169">
        <v>55.481749999999998</v>
      </c>
      <c r="G19" s="170"/>
      <c r="H19" s="170"/>
      <c r="I19" s="170">
        <f>ROUND(F19*(G19+H19),2)</f>
        <v>0</v>
      </c>
      <c r="J19" s="168">
        <f>ROUND(F19*(N19),2)</f>
        <v>56.59</v>
      </c>
      <c r="K19" s="1">
        <f>ROUND(F19*(O19),2)</f>
        <v>0</v>
      </c>
      <c r="L19" s="1"/>
      <c r="M19" s="1">
        <f>ROUND(F19*(G19),2)</f>
        <v>0</v>
      </c>
      <c r="N19" s="1">
        <v>1.02</v>
      </c>
      <c r="O19" s="1"/>
      <c r="P19" s="167"/>
      <c r="Q19" s="173"/>
      <c r="R19" s="173"/>
      <c r="S19" s="167"/>
      <c r="Z19">
        <v>0</v>
      </c>
    </row>
    <row r="20" spans="1:26" x14ac:dyDescent="0.25">
      <c r="A20" s="156"/>
      <c r="B20" s="156"/>
      <c r="C20" s="156"/>
      <c r="D20" s="156" t="s">
        <v>158</v>
      </c>
      <c r="E20" s="156"/>
      <c r="F20" s="167"/>
      <c r="G20" s="159"/>
      <c r="H20" s="159">
        <f>ROUND((SUM(M17:M19))/1,2)</f>
        <v>0</v>
      </c>
      <c r="I20" s="159">
        <f>ROUND((SUM(I17:I19))/1,2)</f>
        <v>0</v>
      </c>
      <c r="J20" s="156"/>
      <c r="K20" s="156"/>
      <c r="L20" s="156">
        <f>ROUND((SUM(L17:L19))/1,2)</f>
        <v>0</v>
      </c>
      <c r="M20" s="156">
        <f>ROUND((SUM(M17:M19))/1,2)</f>
        <v>0</v>
      </c>
      <c r="N20" s="156"/>
      <c r="O20" s="156"/>
      <c r="P20" s="174">
        <f>ROUND((SUM(P17:P19))/1,2)</f>
        <v>0.01</v>
      </c>
      <c r="Q20" s="153"/>
      <c r="R20" s="153"/>
      <c r="S20" s="174">
        <f>ROUND((SUM(S17:S19))/1,2)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159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125</v>
      </c>
      <c r="C23" s="172" t="s">
        <v>173</v>
      </c>
      <c r="D23" s="168" t="s">
        <v>174</v>
      </c>
      <c r="E23" s="168" t="s">
        <v>175</v>
      </c>
      <c r="F23" s="169">
        <v>48.244999999999997</v>
      </c>
      <c r="G23" s="170"/>
      <c r="H23" s="170"/>
      <c r="I23" s="170">
        <f>ROUND(F23*(G23+H23),2)</f>
        <v>0</v>
      </c>
      <c r="J23" s="168">
        <f>ROUND(F23*(N23),2)</f>
        <v>708.72</v>
      </c>
      <c r="K23" s="1">
        <f>ROUND(F23*(O23),2)</f>
        <v>0</v>
      </c>
      <c r="L23" s="1">
        <f>ROUND(F23*(G23),2)</f>
        <v>0</v>
      </c>
      <c r="M23" s="1"/>
      <c r="N23" s="1">
        <v>14.69</v>
      </c>
      <c r="O23" s="1"/>
      <c r="P23" s="167"/>
      <c r="Q23" s="173"/>
      <c r="R23" s="173"/>
      <c r="S23" s="167"/>
      <c r="Z23">
        <v>0</v>
      </c>
    </row>
    <row r="24" spans="1:26" x14ac:dyDescent="0.25">
      <c r="A24" s="156"/>
      <c r="B24" s="156"/>
      <c r="C24" s="156"/>
      <c r="D24" s="156" t="s">
        <v>159</v>
      </c>
      <c r="E24" s="156"/>
      <c r="F24" s="167"/>
      <c r="G24" s="159"/>
      <c r="H24" s="159">
        <f>ROUND((SUM(M22:M23))/1,2)</f>
        <v>0</v>
      </c>
      <c r="I24" s="159">
        <f>ROUND((SUM(I22:I23))/1,2)</f>
        <v>0</v>
      </c>
      <c r="J24" s="156"/>
      <c r="K24" s="156"/>
      <c r="L24" s="156">
        <f>ROUND((SUM(L22:L23))/1,2)</f>
        <v>0</v>
      </c>
      <c r="M24" s="156">
        <f>ROUND((SUM(M22:M23))/1,2)</f>
        <v>0</v>
      </c>
      <c r="N24" s="156"/>
      <c r="O24" s="156"/>
      <c r="P24" s="174">
        <f>ROUND((SUM(P22:P23))/1,2)</f>
        <v>0</v>
      </c>
      <c r="Q24" s="153"/>
      <c r="R24" s="153"/>
      <c r="S24" s="174">
        <f>ROUND((SUM(S22:S23))/1,2)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160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176</v>
      </c>
      <c r="C27" s="172" t="s">
        <v>177</v>
      </c>
      <c r="D27" s="168" t="s">
        <v>178</v>
      </c>
      <c r="E27" s="168" t="s">
        <v>95</v>
      </c>
      <c r="F27" s="169">
        <v>99.951999999999998</v>
      </c>
      <c r="G27" s="170"/>
      <c r="H27" s="170"/>
      <c r="I27" s="170">
        <f t="shared" ref="I27:I41" si="0">ROUND(F27*(G27+H27),2)</f>
        <v>0</v>
      </c>
      <c r="J27" s="168">
        <f t="shared" ref="J27:J41" si="1">ROUND(F27*(N27),2)</f>
        <v>141.93</v>
      </c>
      <c r="K27" s="1">
        <f t="shared" ref="K27:K41" si="2">ROUND(F27*(O27),2)</f>
        <v>0</v>
      </c>
      <c r="L27" s="1">
        <f t="shared" ref="L27:L41" si="3">ROUND(F27*(G27),2)</f>
        <v>0</v>
      </c>
      <c r="M27" s="1"/>
      <c r="N27" s="1">
        <v>1.42</v>
      </c>
      <c r="O27" s="1"/>
      <c r="P27" s="167">
        <f t="shared" ref="P27:P40" si="4">ROUND(F27*(R27),3)</f>
        <v>0.01</v>
      </c>
      <c r="Q27" s="173"/>
      <c r="R27" s="173">
        <v>1E-4</v>
      </c>
      <c r="S27" s="167"/>
      <c r="Z27">
        <v>0</v>
      </c>
    </row>
    <row r="28" spans="1:26" ht="35.1" customHeight="1" x14ac:dyDescent="0.25">
      <c r="A28" s="171"/>
      <c r="B28" s="168" t="s">
        <v>176</v>
      </c>
      <c r="C28" s="172" t="s">
        <v>179</v>
      </c>
      <c r="D28" s="168" t="s">
        <v>180</v>
      </c>
      <c r="E28" s="168" t="s">
        <v>95</v>
      </c>
      <c r="F28" s="169">
        <v>577.1</v>
      </c>
      <c r="G28" s="170"/>
      <c r="H28" s="170"/>
      <c r="I28" s="170">
        <f t="shared" si="0"/>
        <v>0</v>
      </c>
      <c r="J28" s="168">
        <f t="shared" si="1"/>
        <v>7727.37</v>
      </c>
      <c r="K28" s="1">
        <f t="shared" si="2"/>
        <v>0</v>
      </c>
      <c r="L28" s="1">
        <f t="shared" si="3"/>
        <v>0</v>
      </c>
      <c r="M28" s="1"/>
      <c r="N28" s="1">
        <v>13.39</v>
      </c>
      <c r="O28" s="1"/>
      <c r="P28" s="167">
        <f t="shared" si="4"/>
        <v>2.06</v>
      </c>
      <c r="Q28" s="173"/>
      <c r="R28" s="173">
        <v>3.5699999999999998E-3</v>
      </c>
      <c r="S28" s="167"/>
      <c r="Z28">
        <v>0</v>
      </c>
    </row>
    <row r="29" spans="1:26" ht="35.1" customHeight="1" x14ac:dyDescent="0.25">
      <c r="A29" s="171"/>
      <c r="B29" s="168" t="s">
        <v>176</v>
      </c>
      <c r="C29" s="172" t="s">
        <v>181</v>
      </c>
      <c r="D29" s="168" t="s">
        <v>182</v>
      </c>
      <c r="E29" s="168" t="s">
        <v>95</v>
      </c>
      <c r="F29" s="169">
        <v>48.2</v>
      </c>
      <c r="G29" s="170"/>
      <c r="H29" s="170"/>
      <c r="I29" s="170">
        <f t="shared" si="0"/>
        <v>0</v>
      </c>
      <c r="J29" s="168">
        <f t="shared" si="1"/>
        <v>1250.31</v>
      </c>
      <c r="K29" s="1">
        <f t="shared" si="2"/>
        <v>0</v>
      </c>
      <c r="L29" s="1">
        <f t="shared" si="3"/>
        <v>0</v>
      </c>
      <c r="M29" s="1"/>
      <c r="N29" s="1">
        <v>25.94</v>
      </c>
      <c r="O29" s="1"/>
      <c r="P29" s="167">
        <f t="shared" si="4"/>
        <v>0.29899999999999999</v>
      </c>
      <c r="Q29" s="173"/>
      <c r="R29" s="173">
        <v>6.1999999999999998E-3</v>
      </c>
      <c r="S29" s="167"/>
      <c r="Z29">
        <v>0</v>
      </c>
    </row>
    <row r="30" spans="1:26" ht="35.1" customHeight="1" x14ac:dyDescent="0.25">
      <c r="A30" s="171"/>
      <c r="B30" s="168" t="s">
        <v>176</v>
      </c>
      <c r="C30" s="172" t="s">
        <v>183</v>
      </c>
      <c r="D30" s="168" t="s">
        <v>184</v>
      </c>
      <c r="E30" s="168" t="s">
        <v>185</v>
      </c>
      <c r="F30" s="169">
        <v>50.9</v>
      </c>
      <c r="G30" s="170"/>
      <c r="H30" s="170"/>
      <c r="I30" s="170">
        <f t="shared" si="0"/>
        <v>0</v>
      </c>
      <c r="J30" s="168">
        <f t="shared" si="1"/>
        <v>2359.2199999999998</v>
      </c>
      <c r="K30" s="1">
        <f t="shared" si="2"/>
        <v>0</v>
      </c>
      <c r="L30" s="1">
        <f t="shared" si="3"/>
        <v>0</v>
      </c>
      <c r="M30" s="1"/>
      <c r="N30" s="1">
        <v>46.35</v>
      </c>
      <c r="O30" s="1"/>
      <c r="P30" s="167">
        <f t="shared" si="4"/>
        <v>0.65900000000000003</v>
      </c>
      <c r="Q30" s="173"/>
      <c r="R30" s="173">
        <v>1.29395E-2</v>
      </c>
      <c r="S30" s="167"/>
      <c r="Z30">
        <v>0</v>
      </c>
    </row>
    <row r="31" spans="1:26" ht="35.1" customHeight="1" x14ac:dyDescent="0.25">
      <c r="A31" s="171"/>
      <c r="B31" s="168" t="s">
        <v>176</v>
      </c>
      <c r="C31" s="172" t="s">
        <v>186</v>
      </c>
      <c r="D31" s="168" t="s">
        <v>187</v>
      </c>
      <c r="E31" s="168" t="s">
        <v>95</v>
      </c>
      <c r="F31" s="169">
        <v>516.4</v>
      </c>
      <c r="G31" s="170"/>
      <c r="H31" s="170"/>
      <c r="I31" s="170">
        <f t="shared" si="0"/>
        <v>0</v>
      </c>
      <c r="J31" s="168">
        <f t="shared" si="1"/>
        <v>31505.56</v>
      </c>
      <c r="K31" s="1">
        <f t="shared" si="2"/>
        <v>0</v>
      </c>
      <c r="L31" s="1">
        <f t="shared" si="3"/>
        <v>0</v>
      </c>
      <c r="M31" s="1"/>
      <c r="N31" s="1">
        <v>61.01</v>
      </c>
      <c r="O31" s="1"/>
      <c r="P31" s="167">
        <f t="shared" si="4"/>
        <v>18.626999999999999</v>
      </c>
      <c r="Q31" s="173"/>
      <c r="R31" s="173">
        <v>3.6069999999999998E-2</v>
      </c>
      <c r="S31" s="167"/>
      <c r="Z31">
        <v>0</v>
      </c>
    </row>
    <row r="32" spans="1:26" ht="35.1" customHeight="1" x14ac:dyDescent="0.25">
      <c r="A32" s="171"/>
      <c r="B32" s="168" t="s">
        <v>176</v>
      </c>
      <c r="C32" s="172" t="s">
        <v>188</v>
      </c>
      <c r="D32" s="168" t="s">
        <v>189</v>
      </c>
      <c r="E32" s="168" t="s">
        <v>95</v>
      </c>
      <c r="F32" s="169">
        <v>58</v>
      </c>
      <c r="G32" s="170"/>
      <c r="H32" s="170"/>
      <c r="I32" s="170">
        <f t="shared" si="0"/>
        <v>0</v>
      </c>
      <c r="J32" s="168">
        <f t="shared" si="1"/>
        <v>1908.2</v>
      </c>
      <c r="K32" s="1">
        <f t="shared" si="2"/>
        <v>0</v>
      </c>
      <c r="L32" s="1">
        <f t="shared" si="3"/>
        <v>0</v>
      </c>
      <c r="M32" s="1"/>
      <c r="N32" s="1">
        <v>32.9</v>
      </c>
      <c r="O32" s="1"/>
      <c r="P32" s="167">
        <f t="shared" si="4"/>
        <v>0.57699999999999996</v>
      </c>
      <c r="Q32" s="173"/>
      <c r="R32" s="173">
        <v>9.9500000000000005E-3</v>
      </c>
      <c r="S32" s="167"/>
      <c r="Z32">
        <v>0</v>
      </c>
    </row>
    <row r="33" spans="1:26" ht="24.95" customHeight="1" x14ac:dyDescent="0.25">
      <c r="A33" s="171"/>
      <c r="B33" s="168" t="s">
        <v>176</v>
      </c>
      <c r="C33" s="172" t="s">
        <v>190</v>
      </c>
      <c r="D33" s="168" t="s">
        <v>191</v>
      </c>
      <c r="E33" s="168" t="s">
        <v>89</v>
      </c>
      <c r="F33" s="169">
        <v>0.21149999999999999</v>
      </c>
      <c r="G33" s="170"/>
      <c r="H33" s="170"/>
      <c r="I33" s="170">
        <f t="shared" si="0"/>
        <v>0</v>
      </c>
      <c r="J33" s="168">
        <f t="shared" si="1"/>
        <v>23.76</v>
      </c>
      <c r="K33" s="1">
        <f t="shared" si="2"/>
        <v>0</v>
      </c>
      <c r="L33" s="1">
        <f t="shared" si="3"/>
        <v>0</v>
      </c>
      <c r="M33" s="1"/>
      <c r="N33" s="1">
        <v>112.33</v>
      </c>
      <c r="O33" s="1"/>
      <c r="P33" s="167">
        <f t="shared" si="4"/>
        <v>0.51900000000000002</v>
      </c>
      <c r="Q33" s="173"/>
      <c r="R33" s="173">
        <v>2.4542068779999999</v>
      </c>
      <c r="S33" s="167"/>
      <c r="Z33">
        <v>0</v>
      </c>
    </row>
    <row r="34" spans="1:26" ht="24.95" customHeight="1" x14ac:dyDescent="0.25">
      <c r="A34" s="171"/>
      <c r="B34" s="168" t="s">
        <v>176</v>
      </c>
      <c r="C34" s="172" t="s">
        <v>192</v>
      </c>
      <c r="D34" s="168" t="s">
        <v>193</v>
      </c>
      <c r="E34" s="168" t="s">
        <v>89</v>
      </c>
      <c r="F34" s="169">
        <v>0.21199999999999999</v>
      </c>
      <c r="G34" s="170"/>
      <c r="H34" s="170"/>
      <c r="I34" s="170">
        <f t="shared" si="0"/>
        <v>0</v>
      </c>
      <c r="J34" s="168">
        <f t="shared" si="1"/>
        <v>4.3600000000000003</v>
      </c>
      <c r="K34" s="1">
        <f t="shared" si="2"/>
        <v>0</v>
      </c>
      <c r="L34" s="1">
        <f t="shared" si="3"/>
        <v>0</v>
      </c>
      <c r="M34" s="1"/>
      <c r="N34" s="1">
        <v>20.58</v>
      </c>
      <c r="O34" s="1"/>
      <c r="P34" s="167">
        <f t="shared" si="4"/>
        <v>4.0000000000000001E-3</v>
      </c>
      <c r="Q34" s="173"/>
      <c r="R34" s="173">
        <v>0.02</v>
      </c>
      <c r="S34" s="167"/>
      <c r="Z34">
        <v>0</v>
      </c>
    </row>
    <row r="35" spans="1:26" ht="24.95" customHeight="1" x14ac:dyDescent="0.25">
      <c r="A35" s="171"/>
      <c r="B35" s="168" t="s">
        <v>176</v>
      </c>
      <c r="C35" s="172" t="s">
        <v>194</v>
      </c>
      <c r="D35" s="168" t="s">
        <v>195</v>
      </c>
      <c r="E35" s="168" t="s">
        <v>95</v>
      </c>
      <c r="F35" s="169">
        <v>17.875</v>
      </c>
      <c r="G35" s="170"/>
      <c r="H35" s="170"/>
      <c r="I35" s="170">
        <f t="shared" si="0"/>
        <v>0</v>
      </c>
      <c r="J35" s="168">
        <f t="shared" si="1"/>
        <v>116.55</v>
      </c>
      <c r="K35" s="1">
        <f t="shared" si="2"/>
        <v>0</v>
      </c>
      <c r="L35" s="1">
        <f t="shared" si="3"/>
        <v>0</v>
      </c>
      <c r="M35" s="1"/>
      <c r="N35" s="1">
        <v>6.52</v>
      </c>
      <c r="O35" s="1"/>
      <c r="P35" s="167">
        <f t="shared" si="4"/>
        <v>0.89</v>
      </c>
      <c r="Q35" s="173"/>
      <c r="R35" s="173">
        <v>4.9799999999999997E-2</v>
      </c>
      <c r="S35" s="167"/>
      <c r="Z35">
        <v>0</v>
      </c>
    </row>
    <row r="36" spans="1:26" ht="24.95" customHeight="1" x14ac:dyDescent="0.25">
      <c r="A36" s="171"/>
      <c r="B36" s="168" t="s">
        <v>176</v>
      </c>
      <c r="C36" s="172" t="s">
        <v>196</v>
      </c>
      <c r="D36" s="168" t="s">
        <v>197</v>
      </c>
      <c r="E36" s="168" t="s">
        <v>95</v>
      </c>
      <c r="F36" s="169">
        <v>0.63</v>
      </c>
      <c r="G36" s="170"/>
      <c r="H36" s="170"/>
      <c r="I36" s="170">
        <f t="shared" si="0"/>
        <v>0</v>
      </c>
      <c r="J36" s="168">
        <f t="shared" si="1"/>
        <v>16.329999999999998</v>
      </c>
      <c r="K36" s="1">
        <f t="shared" si="2"/>
        <v>0</v>
      </c>
      <c r="L36" s="1">
        <f t="shared" si="3"/>
        <v>0</v>
      </c>
      <c r="M36" s="1"/>
      <c r="N36" s="1">
        <v>25.92</v>
      </c>
      <c r="O36" s="1"/>
      <c r="P36" s="167">
        <f t="shared" si="4"/>
        <v>4.8000000000000001E-2</v>
      </c>
      <c r="Q36" s="173"/>
      <c r="R36" s="173">
        <v>7.6063220000000001E-2</v>
      </c>
      <c r="S36" s="167"/>
      <c r="Z36">
        <v>0</v>
      </c>
    </row>
    <row r="37" spans="1:26" ht="24.95" customHeight="1" x14ac:dyDescent="0.25">
      <c r="A37" s="171"/>
      <c r="B37" s="168" t="s">
        <v>176</v>
      </c>
      <c r="C37" s="172" t="s">
        <v>198</v>
      </c>
      <c r="D37" s="168" t="s">
        <v>199</v>
      </c>
      <c r="E37" s="168" t="s">
        <v>95</v>
      </c>
      <c r="F37" s="169">
        <v>0.63</v>
      </c>
      <c r="G37" s="170"/>
      <c r="H37" s="170"/>
      <c r="I37" s="170">
        <f t="shared" si="0"/>
        <v>0</v>
      </c>
      <c r="J37" s="168">
        <f t="shared" si="1"/>
        <v>17.87</v>
      </c>
      <c r="K37" s="1">
        <f t="shared" si="2"/>
        <v>0</v>
      </c>
      <c r="L37" s="1">
        <f t="shared" si="3"/>
        <v>0</v>
      </c>
      <c r="M37" s="1"/>
      <c r="N37" s="1">
        <v>28.36</v>
      </c>
      <c r="O37" s="1"/>
      <c r="P37" s="167">
        <f t="shared" si="4"/>
        <v>0.22500000000000001</v>
      </c>
      <c r="Q37" s="173"/>
      <c r="R37" s="173">
        <v>0.35774496</v>
      </c>
      <c r="S37" s="167"/>
      <c r="Z37">
        <v>0</v>
      </c>
    </row>
    <row r="38" spans="1:26" ht="24.95" customHeight="1" x14ac:dyDescent="0.25">
      <c r="A38" s="171"/>
      <c r="B38" s="168" t="s">
        <v>176</v>
      </c>
      <c r="C38" s="172" t="s">
        <v>200</v>
      </c>
      <c r="D38" s="168" t="s">
        <v>201</v>
      </c>
      <c r="E38" s="168" t="s">
        <v>95</v>
      </c>
      <c r="F38" s="169">
        <v>2.82</v>
      </c>
      <c r="G38" s="170"/>
      <c r="H38" s="170"/>
      <c r="I38" s="170">
        <f t="shared" si="0"/>
        <v>0</v>
      </c>
      <c r="J38" s="168">
        <f t="shared" si="1"/>
        <v>73.349999999999994</v>
      </c>
      <c r="K38" s="1">
        <f t="shared" si="2"/>
        <v>0</v>
      </c>
      <c r="L38" s="1">
        <f t="shared" si="3"/>
        <v>0</v>
      </c>
      <c r="M38" s="1"/>
      <c r="N38" s="1">
        <v>26.01</v>
      </c>
      <c r="O38" s="1"/>
      <c r="P38" s="167">
        <f t="shared" si="4"/>
        <v>0.70499999999999996</v>
      </c>
      <c r="Q38" s="173"/>
      <c r="R38" s="173">
        <v>0.24983304000000001</v>
      </c>
      <c r="S38" s="167"/>
      <c r="Z38">
        <v>0</v>
      </c>
    </row>
    <row r="39" spans="1:26" ht="24.95" customHeight="1" x14ac:dyDescent="0.25">
      <c r="A39" s="171"/>
      <c r="B39" s="168" t="s">
        <v>128</v>
      </c>
      <c r="C39" s="172" t="s">
        <v>202</v>
      </c>
      <c r="D39" s="168" t="s">
        <v>203</v>
      </c>
      <c r="E39" s="168" t="s">
        <v>95</v>
      </c>
      <c r="F39" s="169">
        <v>518</v>
      </c>
      <c r="G39" s="170"/>
      <c r="H39" s="170"/>
      <c r="I39" s="170">
        <f t="shared" si="0"/>
        <v>0</v>
      </c>
      <c r="J39" s="168">
        <f t="shared" si="1"/>
        <v>1300.18</v>
      </c>
      <c r="K39" s="1">
        <f t="shared" si="2"/>
        <v>0</v>
      </c>
      <c r="L39" s="1">
        <f t="shared" si="3"/>
        <v>0</v>
      </c>
      <c r="M39" s="1"/>
      <c r="N39" s="1">
        <v>2.5099999999999998</v>
      </c>
      <c r="O39" s="1"/>
      <c r="P39" s="167">
        <f t="shared" si="4"/>
        <v>5.3250000000000002</v>
      </c>
      <c r="Q39" s="173"/>
      <c r="R39" s="173">
        <v>1.0279773000000001E-2</v>
      </c>
      <c r="S39" s="167"/>
      <c r="Z39">
        <v>0</v>
      </c>
    </row>
    <row r="40" spans="1:26" ht="24.95" customHeight="1" x14ac:dyDescent="0.25">
      <c r="A40" s="171"/>
      <c r="B40" s="168" t="s">
        <v>128</v>
      </c>
      <c r="C40" s="172" t="s">
        <v>204</v>
      </c>
      <c r="D40" s="168" t="s">
        <v>205</v>
      </c>
      <c r="E40" s="168" t="s">
        <v>89</v>
      </c>
      <c r="F40" s="169">
        <v>0.3</v>
      </c>
      <c r="G40" s="170"/>
      <c r="H40" s="170"/>
      <c r="I40" s="170">
        <f t="shared" si="0"/>
        <v>0</v>
      </c>
      <c r="J40" s="168">
        <f t="shared" si="1"/>
        <v>31.84</v>
      </c>
      <c r="K40" s="1">
        <f t="shared" si="2"/>
        <v>0</v>
      </c>
      <c r="L40" s="1">
        <f t="shared" si="3"/>
        <v>0</v>
      </c>
      <c r="M40" s="1"/>
      <c r="N40" s="1">
        <v>106.12</v>
      </c>
      <c r="O40" s="1"/>
      <c r="P40" s="167">
        <f t="shared" si="4"/>
        <v>0.629</v>
      </c>
      <c r="Q40" s="173"/>
      <c r="R40" s="173">
        <v>2.0952500000000001</v>
      </c>
      <c r="S40" s="167"/>
      <c r="Z40">
        <v>0</v>
      </c>
    </row>
    <row r="41" spans="1:26" ht="24.95" customHeight="1" x14ac:dyDescent="0.25">
      <c r="A41" s="171"/>
      <c r="B41" s="168" t="s">
        <v>125</v>
      </c>
      <c r="C41" s="172" t="s">
        <v>206</v>
      </c>
      <c r="D41" s="168" t="s">
        <v>207</v>
      </c>
      <c r="E41" s="168" t="s">
        <v>110</v>
      </c>
      <c r="F41" s="169">
        <v>3.15</v>
      </c>
      <c r="G41" s="170"/>
      <c r="H41" s="170"/>
      <c r="I41" s="170">
        <f t="shared" si="0"/>
        <v>0</v>
      </c>
      <c r="J41" s="168">
        <f t="shared" si="1"/>
        <v>13.17</v>
      </c>
      <c r="K41" s="1">
        <f t="shared" si="2"/>
        <v>0</v>
      </c>
      <c r="L41" s="1">
        <f t="shared" si="3"/>
        <v>0</v>
      </c>
      <c r="M41" s="1"/>
      <c r="N41" s="1">
        <v>4.18</v>
      </c>
      <c r="O41" s="1"/>
      <c r="P41" s="167"/>
      <c r="Q41" s="173"/>
      <c r="R41" s="173"/>
      <c r="S41" s="167"/>
      <c r="Z41">
        <v>0</v>
      </c>
    </row>
    <row r="42" spans="1:26" x14ac:dyDescent="0.25">
      <c r="A42" s="156"/>
      <c r="B42" s="156"/>
      <c r="C42" s="156"/>
      <c r="D42" s="156" t="s">
        <v>160</v>
      </c>
      <c r="E42" s="156"/>
      <c r="F42" s="167"/>
      <c r="G42" s="159"/>
      <c r="H42" s="159">
        <f>ROUND((SUM(M26:M41))/1,2)</f>
        <v>0</v>
      </c>
      <c r="I42" s="159">
        <f>ROUND((SUM(I26:I41))/1,2)</f>
        <v>0</v>
      </c>
      <c r="J42" s="156"/>
      <c r="K42" s="156"/>
      <c r="L42" s="156">
        <f>ROUND((SUM(L26:L41))/1,2)</f>
        <v>0</v>
      </c>
      <c r="M42" s="156">
        <f>ROUND((SUM(M26:M41))/1,2)</f>
        <v>0</v>
      </c>
      <c r="N42" s="156"/>
      <c r="O42" s="156"/>
      <c r="P42" s="174">
        <f>ROUND((SUM(P26:P41))/1,2)</f>
        <v>30.58</v>
      </c>
      <c r="Q42" s="153"/>
      <c r="R42" s="153"/>
      <c r="S42" s="174">
        <f>ROUND((SUM(S26:S41))/1,2)</f>
        <v>0</v>
      </c>
      <c r="T42" s="153"/>
      <c r="U42" s="153"/>
      <c r="V42" s="153"/>
      <c r="W42" s="153"/>
      <c r="X42" s="153"/>
      <c r="Y42" s="153"/>
      <c r="Z42" s="153"/>
    </row>
    <row r="43" spans="1:26" x14ac:dyDescent="0.25">
      <c r="A43" s="1"/>
      <c r="B43" s="1"/>
      <c r="C43" s="1"/>
      <c r="D43" s="1"/>
      <c r="E43" s="1"/>
      <c r="F43" s="163"/>
      <c r="G43" s="149"/>
      <c r="H43" s="149"/>
      <c r="I43" s="149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56"/>
      <c r="B44" s="156"/>
      <c r="C44" s="156"/>
      <c r="D44" s="156" t="s">
        <v>67</v>
      </c>
      <c r="E44" s="156"/>
      <c r="F44" s="167"/>
      <c r="G44" s="157"/>
      <c r="H44" s="157"/>
      <c r="I44" s="157"/>
      <c r="J44" s="156"/>
      <c r="K44" s="156"/>
      <c r="L44" s="156"/>
      <c r="M44" s="156"/>
      <c r="N44" s="156"/>
      <c r="O44" s="156"/>
      <c r="P44" s="156"/>
      <c r="Q44" s="153"/>
      <c r="R44" s="153"/>
      <c r="S44" s="156"/>
      <c r="T44" s="153"/>
      <c r="U44" s="153"/>
      <c r="V44" s="153"/>
      <c r="W44" s="153"/>
      <c r="X44" s="153"/>
      <c r="Y44" s="153"/>
      <c r="Z44" s="153"/>
    </row>
    <row r="45" spans="1:26" ht="24.95" customHeight="1" x14ac:dyDescent="0.25">
      <c r="A45" s="171"/>
      <c r="B45" s="168" t="s">
        <v>208</v>
      </c>
      <c r="C45" s="172" t="s">
        <v>209</v>
      </c>
      <c r="D45" s="168" t="s">
        <v>210</v>
      </c>
      <c r="E45" s="168" t="s">
        <v>95</v>
      </c>
      <c r="F45" s="169">
        <v>841.50620000000004</v>
      </c>
      <c r="G45" s="170"/>
      <c r="H45" s="170"/>
      <c r="I45" s="170">
        <f t="shared" ref="I45:I51" si="5">ROUND(F45*(G45+H45),2)</f>
        <v>0</v>
      </c>
      <c r="J45" s="168">
        <f t="shared" ref="J45:J51" si="6">ROUND(F45*(N45),2)</f>
        <v>1624.11</v>
      </c>
      <c r="K45" s="1">
        <f t="shared" ref="K45:K51" si="7">ROUND(F45*(O45),2)</f>
        <v>0</v>
      </c>
      <c r="L45" s="1">
        <f t="shared" ref="L45:L50" si="8">ROUND(F45*(G45),2)</f>
        <v>0</v>
      </c>
      <c r="M45" s="1"/>
      <c r="N45" s="1">
        <v>1.9300000000000002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208</v>
      </c>
      <c r="C46" s="172" t="s">
        <v>211</v>
      </c>
      <c r="D46" s="168" t="s">
        <v>212</v>
      </c>
      <c r="E46" s="168" t="s">
        <v>95</v>
      </c>
      <c r="F46" s="169">
        <v>1683.0119999999999</v>
      </c>
      <c r="G46" s="170"/>
      <c r="H46" s="170"/>
      <c r="I46" s="170">
        <f t="shared" si="5"/>
        <v>0</v>
      </c>
      <c r="J46" s="168">
        <f t="shared" si="6"/>
        <v>2322.56</v>
      </c>
      <c r="K46" s="1">
        <f t="shared" si="7"/>
        <v>0</v>
      </c>
      <c r="L46" s="1">
        <f t="shared" si="8"/>
        <v>0</v>
      </c>
      <c r="M46" s="1"/>
      <c r="N46" s="1">
        <v>1.38</v>
      </c>
      <c r="O46" s="1"/>
      <c r="P46" s="167">
        <f>ROUND(F46*(R46),3)</f>
        <v>1.0429999999999999</v>
      </c>
      <c r="Q46" s="173"/>
      <c r="R46" s="173">
        <v>6.2E-4</v>
      </c>
      <c r="S46" s="167"/>
      <c r="Z46">
        <v>0</v>
      </c>
    </row>
    <row r="47" spans="1:26" ht="24.95" customHeight="1" x14ac:dyDescent="0.25">
      <c r="A47" s="171"/>
      <c r="B47" s="168" t="s">
        <v>213</v>
      </c>
      <c r="C47" s="172" t="s">
        <v>214</v>
      </c>
      <c r="D47" s="168" t="s">
        <v>215</v>
      </c>
      <c r="E47" s="168" t="s">
        <v>95</v>
      </c>
      <c r="F47" s="169">
        <v>841.50599999999997</v>
      </c>
      <c r="G47" s="170"/>
      <c r="H47" s="170"/>
      <c r="I47" s="170">
        <f t="shared" si="5"/>
        <v>0</v>
      </c>
      <c r="J47" s="168">
        <f t="shared" si="6"/>
        <v>1018.22</v>
      </c>
      <c r="K47" s="1">
        <f t="shared" si="7"/>
        <v>0</v>
      </c>
      <c r="L47" s="1">
        <f t="shared" si="8"/>
        <v>0</v>
      </c>
      <c r="M47" s="1"/>
      <c r="N47" s="1">
        <v>1.21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176</v>
      </c>
      <c r="C48" s="172" t="s">
        <v>216</v>
      </c>
      <c r="D48" s="168" t="s">
        <v>217</v>
      </c>
      <c r="E48" s="168" t="s">
        <v>110</v>
      </c>
      <c r="F48" s="169">
        <v>417</v>
      </c>
      <c r="G48" s="170"/>
      <c r="H48" s="170"/>
      <c r="I48" s="170">
        <f t="shared" si="5"/>
        <v>0</v>
      </c>
      <c r="J48" s="168">
        <f t="shared" si="6"/>
        <v>1150.92</v>
      </c>
      <c r="K48" s="1">
        <f t="shared" si="7"/>
        <v>0</v>
      </c>
      <c r="L48" s="1">
        <f t="shared" si="8"/>
        <v>0</v>
      </c>
      <c r="M48" s="1"/>
      <c r="N48" s="1">
        <v>2.76</v>
      </c>
      <c r="O48" s="1"/>
      <c r="P48" s="167">
        <f>ROUND(F48*(R48),3)</f>
        <v>0.45</v>
      </c>
      <c r="Q48" s="173"/>
      <c r="R48" s="173">
        <v>1.08E-3</v>
      </c>
      <c r="S48" s="167"/>
      <c r="Z48">
        <v>0</v>
      </c>
    </row>
    <row r="49" spans="1:26" ht="24.95" customHeight="1" x14ac:dyDescent="0.25">
      <c r="A49" s="171"/>
      <c r="B49" s="168" t="s">
        <v>176</v>
      </c>
      <c r="C49" s="172" t="s">
        <v>218</v>
      </c>
      <c r="D49" s="168" t="s">
        <v>219</v>
      </c>
      <c r="E49" s="168" t="s">
        <v>110</v>
      </c>
      <c r="F49" s="169">
        <v>247</v>
      </c>
      <c r="G49" s="170"/>
      <c r="H49" s="170"/>
      <c r="I49" s="170">
        <f t="shared" si="5"/>
        <v>0</v>
      </c>
      <c r="J49" s="168">
        <f t="shared" si="6"/>
        <v>1570.92</v>
      </c>
      <c r="K49" s="1">
        <f t="shared" si="7"/>
        <v>0</v>
      </c>
      <c r="L49" s="1">
        <f t="shared" si="8"/>
        <v>0</v>
      </c>
      <c r="M49" s="1"/>
      <c r="N49" s="1">
        <v>6.36</v>
      </c>
      <c r="O49" s="1"/>
      <c r="P49" s="167">
        <f>ROUND(F49*(R49),3)</f>
        <v>0.215</v>
      </c>
      <c r="Q49" s="173"/>
      <c r="R49" s="173">
        <v>8.7000000000000001E-4</v>
      </c>
      <c r="S49" s="167"/>
      <c r="Z49">
        <v>0</v>
      </c>
    </row>
    <row r="50" spans="1:26" ht="24.95" customHeight="1" x14ac:dyDescent="0.25">
      <c r="A50" s="171"/>
      <c r="B50" s="168" t="s">
        <v>220</v>
      </c>
      <c r="C50" s="172" t="s">
        <v>221</v>
      </c>
      <c r="D50" s="168" t="s">
        <v>222</v>
      </c>
      <c r="E50" s="168" t="s">
        <v>110</v>
      </c>
      <c r="F50" s="169">
        <v>96.49</v>
      </c>
      <c r="G50" s="170"/>
      <c r="H50" s="170"/>
      <c r="I50" s="170">
        <f t="shared" si="5"/>
        <v>0</v>
      </c>
      <c r="J50" s="168">
        <f t="shared" si="6"/>
        <v>472.8</v>
      </c>
      <c r="K50" s="1">
        <f t="shared" si="7"/>
        <v>0</v>
      </c>
      <c r="L50" s="1">
        <f t="shared" si="8"/>
        <v>0</v>
      </c>
      <c r="M50" s="1"/>
      <c r="N50" s="1">
        <v>4.9000000000000004</v>
      </c>
      <c r="O50" s="1"/>
      <c r="P50" s="167">
        <f>ROUND(F50*(R50),3)</f>
        <v>10.191000000000001</v>
      </c>
      <c r="Q50" s="173"/>
      <c r="R50" s="173">
        <v>0.1056194639</v>
      </c>
      <c r="S50" s="167"/>
      <c r="Z50">
        <v>0</v>
      </c>
    </row>
    <row r="51" spans="1:26" ht="24.95" customHeight="1" x14ac:dyDescent="0.25">
      <c r="A51" s="171"/>
      <c r="B51" s="168" t="s">
        <v>223</v>
      </c>
      <c r="C51" s="172" t="s">
        <v>224</v>
      </c>
      <c r="D51" s="168" t="s">
        <v>225</v>
      </c>
      <c r="E51" s="168" t="s">
        <v>226</v>
      </c>
      <c r="F51" s="169">
        <v>194.90979999999999</v>
      </c>
      <c r="G51" s="170"/>
      <c r="H51" s="170"/>
      <c r="I51" s="170">
        <f t="shared" si="5"/>
        <v>0</v>
      </c>
      <c r="J51" s="168">
        <f t="shared" si="6"/>
        <v>343.04</v>
      </c>
      <c r="K51" s="1">
        <f t="shared" si="7"/>
        <v>0</v>
      </c>
      <c r="L51" s="1"/>
      <c r="M51" s="1">
        <f>ROUND(F51*(G51),2)</f>
        <v>0</v>
      </c>
      <c r="N51" s="1">
        <v>1.76</v>
      </c>
      <c r="O51" s="1"/>
      <c r="P51" s="167"/>
      <c r="Q51" s="173"/>
      <c r="R51" s="173"/>
      <c r="S51" s="167"/>
      <c r="Z51">
        <v>0</v>
      </c>
    </row>
    <row r="52" spans="1:26" x14ac:dyDescent="0.25">
      <c r="A52" s="156"/>
      <c r="B52" s="156"/>
      <c r="C52" s="156"/>
      <c r="D52" s="156" t="s">
        <v>67</v>
      </c>
      <c r="E52" s="156"/>
      <c r="F52" s="167"/>
      <c r="G52" s="159"/>
      <c r="H52" s="159">
        <f>ROUND((SUM(M44:M51))/1,2)</f>
        <v>0</v>
      </c>
      <c r="I52" s="159">
        <f>ROUND((SUM(I44:I51))/1,2)</f>
        <v>0</v>
      </c>
      <c r="J52" s="156"/>
      <c r="K52" s="156"/>
      <c r="L52" s="156">
        <f>ROUND((SUM(L44:L51))/1,2)</f>
        <v>0</v>
      </c>
      <c r="M52" s="156">
        <f>ROUND((SUM(M44:M51))/1,2)</f>
        <v>0</v>
      </c>
      <c r="N52" s="156"/>
      <c r="O52" s="156"/>
      <c r="P52" s="174">
        <f>ROUND((SUM(P44:P51))/1,2)</f>
        <v>11.9</v>
      </c>
      <c r="Q52" s="153"/>
      <c r="R52" s="153"/>
      <c r="S52" s="174">
        <f>ROUND((SUM(S44:S51))/1,2)</f>
        <v>0</v>
      </c>
      <c r="T52" s="153"/>
      <c r="U52" s="153"/>
      <c r="V52" s="153"/>
      <c r="W52" s="153"/>
      <c r="X52" s="153"/>
      <c r="Y52" s="153"/>
      <c r="Z52" s="153"/>
    </row>
    <row r="53" spans="1:26" x14ac:dyDescent="0.25">
      <c r="A53" s="1"/>
      <c r="B53" s="1"/>
      <c r="C53" s="1"/>
      <c r="D53" s="1"/>
      <c r="E53" s="1"/>
      <c r="F53" s="163"/>
      <c r="G53" s="149"/>
      <c r="H53" s="149"/>
      <c r="I53" s="149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56"/>
      <c r="B54" s="156"/>
      <c r="C54" s="156"/>
      <c r="D54" s="156" t="s">
        <v>68</v>
      </c>
      <c r="E54" s="156"/>
      <c r="F54" s="167"/>
      <c r="G54" s="157"/>
      <c r="H54" s="157"/>
      <c r="I54" s="157"/>
      <c r="J54" s="156"/>
      <c r="K54" s="156"/>
      <c r="L54" s="156"/>
      <c r="M54" s="156"/>
      <c r="N54" s="156"/>
      <c r="O54" s="156"/>
      <c r="P54" s="156"/>
      <c r="Q54" s="153"/>
      <c r="R54" s="153"/>
      <c r="S54" s="156"/>
      <c r="T54" s="153"/>
      <c r="U54" s="153"/>
      <c r="V54" s="153"/>
      <c r="W54" s="153"/>
      <c r="X54" s="153"/>
      <c r="Y54" s="153"/>
      <c r="Z54" s="153"/>
    </row>
    <row r="55" spans="1:26" ht="24.95" customHeight="1" x14ac:dyDescent="0.25">
      <c r="A55" s="171"/>
      <c r="B55" s="168" t="s">
        <v>128</v>
      </c>
      <c r="C55" s="172" t="s">
        <v>129</v>
      </c>
      <c r="D55" s="168" t="s">
        <v>130</v>
      </c>
      <c r="E55" s="168" t="s">
        <v>113</v>
      </c>
      <c r="F55" s="169">
        <v>42.489536813607998</v>
      </c>
      <c r="G55" s="170"/>
      <c r="H55" s="170"/>
      <c r="I55" s="170">
        <f>ROUND(F55*(G55+H55),2)</f>
        <v>0</v>
      </c>
      <c r="J55" s="168">
        <f>ROUND(F55*(N55),2)</f>
        <v>841.29</v>
      </c>
      <c r="K55" s="1">
        <f>ROUND(F55*(O55),2)</f>
        <v>0</v>
      </c>
      <c r="L55" s="1">
        <f>ROUND(F55*(G55),2)</f>
        <v>0</v>
      </c>
      <c r="M55" s="1"/>
      <c r="N55" s="1">
        <v>19.8</v>
      </c>
      <c r="O55" s="1"/>
      <c r="P55" s="167"/>
      <c r="Q55" s="173"/>
      <c r="R55" s="173"/>
      <c r="S55" s="167"/>
      <c r="Z55">
        <v>0</v>
      </c>
    </row>
    <row r="56" spans="1:26" x14ac:dyDescent="0.25">
      <c r="A56" s="156"/>
      <c r="B56" s="156"/>
      <c r="C56" s="156"/>
      <c r="D56" s="156" t="s">
        <v>68</v>
      </c>
      <c r="E56" s="156"/>
      <c r="F56" s="167"/>
      <c r="G56" s="159"/>
      <c r="H56" s="159">
        <f>ROUND((SUM(M54:M55))/1,2)</f>
        <v>0</v>
      </c>
      <c r="I56" s="159">
        <f>ROUND((SUM(I54:I55))/1,2)</f>
        <v>0</v>
      </c>
      <c r="J56" s="156"/>
      <c r="K56" s="156"/>
      <c r="L56" s="156">
        <f>ROUND((SUM(L54:L55))/1,2)</f>
        <v>0</v>
      </c>
      <c r="M56" s="156">
        <f>ROUND((SUM(M54:M55))/1,2)</f>
        <v>0</v>
      </c>
      <c r="N56" s="156"/>
      <c r="O56" s="156"/>
      <c r="P56" s="174">
        <f>ROUND((SUM(P54:P55))/1,2)</f>
        <v>0</v>
      </c>
      <c r="Q56" s="153"/>
      <c r="R56" s="153"/>
      <c r="S56" s="174">
        <f>ROUND((SUM(S54:S55))/1,2)</f>
        <v>0</v>
      </c>
      <c r="T56" s="153"/>
      <c r="U56" s="153"/>
      <c r="V56" s="153"/>
      <c r="W56" s="153"/>
      <c r="X56" s="153"/>
      <c r="Y56" s="153"/>
      <c r="Z56" s="153"/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2" t="s">
        <v>65</v>
      </c>
      <c r="E58" s="156"/>
      <c r="F58" s="167"/>
      <c r="G58" s="159"/>
      <c r="H58" s="159">
        <f>ROUND((SUM(M9:M57))/2,2)</f>
        <v>0</v>
      </c>
      <c r="I58" s="159">
        <f>ROUND((SUM(I9:I57))/2,2)</f>
        <v>0</v>
      </c>
      <c r="J58" s="157"/>
      <c r="K58" s="156"/>
      <c r="L58" s="157">
        <f>ROUND((SUM(L9:L57))/2,2)</f>
        <v>0</v>
      </c>
      <c r="M58" s="157">
        <f>ROUND((SUM(M9:M57))/2,2)</f>
        <v>0</v>
      </c>
      <c r="N58" s="156"/>
      <c r="O58" s="156"/>
      <c r="P58" s="174">
        <f>ROUND((SUM(P9:P57))/2,2)</f>
        <v>42.49</v>
      </c>
      <c r="S58" s="174">
        <f>ROUND((SUM(S9:S57))/2,2)</f>
        <v>0</v>
      </c>
    </row>
    <row r="59" spans="1:26" x14ac:dyDescent="0.25">
      <c r="A59" s="1"/>
      <c r="B59" s="1"/>
      <c r="C59" s="1"/>
      <c r="D59" s="1"/>
      <c r="E59" s="1"/>
      <c r="F59" s="163"/>
      <c r="G59" s="149"/>
      <c r="H59" s="149"/>
      <c r="I59" s="149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56"/>
      <c r="B60" s="156"/>
      <c r="C60" s="156"/>
      <c r="D60" s="2" t="s">
        <v>69</v>
      </c>
      <c r="E60" s="156"/>
      <c r="F60" s="167"/>
      <c r="G60" s="157"/>
      <c r="H60" s="157"/>
      <c r="I60" s="157"/>
      <c r="J60" s="156"/>
      <c r="K60" s="156"/>
      <c r="L60" s="156"/>
      <c r="M60" s="156"/>
      <c r="N60" s="156"/>
      <c r="O60" s="156"/>
      <c r="P60" s="156"/>
      <c r="Q60" s="153"/>
      <c r="R60" s="153"/>
      <c r="S60" s="156"/>
      <c r="T60" s="153"/>
      <c r="U60" s="153"/>
      <c r="V60" s="153"/>
      <c r="W60" s="153"/>
      <c r="X60" s="153"/>
      <c r="Y60" s="153"/>
      <c r="Z60" s="153"/>
    </row>
    <row r="61" spans="1:26" x14ac:dyDescent="0.25">
      <c r="A61" s="156"/>
      <c r="B61" s="156"/>
      <c r="C61" s="156"/>
      <c r="D61" s="156" t="s">
        <v>161</v>
      </c>
      <c r="E61" s="156"/>
      <c r="F61" s="167"/>
      <c r="G61" s="157"/>
      <c r="H61" s="157"/>
      <c r="I61" s="157"/>
      <c r="J61" s="156"/>
      <c r="K61" s="156"/>
      <c r="L61" s="156"/>
      <c r="M61" s="156"/>
      <c r="N61" s="156"/>
      <c r="O61" s="156"/>
      <c r="P61" s="156"/>
      <c r="Q61" s="153"/>
      <c r="R61" s="153"/>
      <c r="S61" s="156"/>
      <c r="T61" s="153"/>
      <c r="U61" s="153"/>
      <c r="V61" s="153"/>
      <c r="W61" s="153"/>
      <c r="X61" s="153"/>
      <c r="Y61" s="153"/>
      <c r="Z61" s="153"/>
    </row>
    <row r="62" spans="1:26" ht="24.95" customHeight="1" x14ac:dyDescent="0.25">
      <c r="A62" s="171"/>
      <c r="B62" s="168" t="s">
        <v>227</v>
      </c>
      <c r="C62" s="172" t="s">
        <v>228</v>
      </c>
      <c r="D62" s="168" t="s">
        <v>229</v>
      </c>
      <c r="E62" s="168" t="s">
        <v>95</v>
      </c>
      <c r="F62" s="169">
        <v>2.82</v>
      </c>
      <c r="G62" s="170"/>
      <c r="H62" s="170"/>
      <c r="I62" s="170">
        <f>ROUND(F62*(G62+H62),2)</f>
        <v>0</v>
      </c>
      <c r="J62" s="168">
        <f>ROUND(F62*(N62),2)</f>
        <v>53.38</v>
      </c>
      <c r="K62" s="1">
        <f>ROUND(F62*(O62),2)</f>
        <v>0</v>
      </c>
      <c r="L62" s="1">
        <f>ROUND(F62*(G62),2)</f>
        <v>0</v>
      </c>
      <c r="M62" s="1"/>
      <c r="N62" s="1">
        <v>18.93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227</v>
      </c>
      <c r="C63" s="172" t="s">
        <v>230</v>
      </c>
      <c r="D63" s="168" t="s">
        <v>231</v>
      </c>
      <c r="E63" s="168" t="s">
        <v>95</v>
      </c>
      <c r="F63" s="169">
        <v>0.63</v>
      </c>
      <c r="G63" s="170"/>
      <c r="H63" s="170"/>
      <c r="I63" s="170">
        <f>ROUND(F63*(G63+H63),2)</f>
        <v>0</v>
      </c>
      <c r="J63" s="168">
        <f>ROUND(F63*(N63),2)</f>
        <v>12.2</v>
      </c>
      <c r="K63" s="1">
        <f>ROUND(F63*(O63),2)</f>
        <v>0</v>
      </c>
      <c r="L63" s="1">
        <f>ROUND(F63*(G63),2)</f>
        <v>0</v>
      </c>
      <c r="M63" s="1"/>
      <c r="N63" s="1">
        <v>19.36</v>
      </c>
      <c r="O63" s="1"/>
      <c r="P63" s="167">
        <f>ROUND(F63*(R63),3)</f>
        <v>4.0000000000000001E-3</v>
      </c>
      <c r="Q63" s="173"/>
      <c r="R63" s="173">
        <v>5.774192E-3</v>
      </c>
      <c r="S63" s="167"/>
      <c r="Z63">
        <v>0</v>
      </c>
    </row>
    <row r="64" spans="1:26" ht="24.95" customHeight="1" x14ac:dyDescent="0.25">
      <c r="A64" s="171"/>
      <c r="B64" s="168" t="s">
        <v>227</v>
      </c>
      <c r="C64" s="172" t="s">
        <v>232</v>
      </c>
      <c r="D64" s="168" t="s">
        <v>233</v>
      </c>
      <c r="E64" s="168" t="s">
        <v>113</v>
      </c>
      <c r="F64" s="169">
        <v>3.6377409600000001E-3</v>
      </c>
      <c r="G64" s="170"/>
      <c r="H64" s="170"/>
      <c r="I64" s="170">
        <f>ROUND(F64*(G64+H64),2)</f>
        <v>0</v>
      </c>
      <c r="J64" s="168">
        <f>ROUND(F64*(N64),2)</f>
        <v>0.11</v>
      </c>
      <c r="K64" s="1">
        <f>ROUND(F64*(O64),2)</f>
        <v>0</v>
      </c>
      <c r="L64" s="1">
        <f>ROUND(F64*(G64),2)</f>
        <v>0</v>
      </c>
      <c r="M64" s="1"/>
      <c r="N64" s="1">
        <v>29.16</v>
      </c>
      <c r="O64" s="1"/>
      <c r="P64" s="167"/>
      <c r="Q64" s="173"/>
      <c r="R64" s="173"/>
      <c r="S64" s="167"/>
      <c r="Z64">
        <v>0</v>
      </c>
    </row>
    <row r="65" spans="1:26" x14ac:dyDescent="0.25">
      <c r="A65" s="156"/>
      <c r="B65" s="156"/>
      <c r="C65" s="156"/>
      <c r="D65" s="156" t="s">
        <v>161</v>
      </c>
      <c r="E65" s="156"/>
      <c r="F65" s="167"/>
      <c r="G65" s="159"/>
      <c r="H65" s="159">
        <f>ROUND((SUM(M61:M64))/1,2)</f>
        <v>0</v>
      </c>
      <c r="I65" s="159">
        <f>ROUND((SUM(I61:I64))/1,2)</f>
        <v>0</v>
      </c>
      <c r="J65" s="156"/>
      <c r="K65" s="156"/>
      <c r="L65" s="156">
        <f>ROUND((SUM(L61:L64))/1,2)</f>
        <v>0</v>
      </c>
      <c r="M65" s="156">
        <f>ROUND((SUM(M61:M64))/1,2)</f>
        <v>0</v>
      </c>
      <c r="N65" s="156"/>
      <c r="O65" s="156"/>
      <c r="P65" s="174">
        <f>ROUND((SUM(P61:P64))/1,2)</f>
        <v>0</v>
      </c>
      <c r="Q65" s="153"/>
      <c r="R65" s="153"/>
      <c r="S65" s="174">
        <f>ROUND((SUM(S61:S64))/1,2)</f>
        <v>0</v>
      </c>
      <c r="T65" s="153"/>
      <c r="U65" s="153"/>
      <c r="V65" s="153"/>
      <c r="W65" s="153"/>
      <c r="X65" s="153"/>
      <c r="Y65" s="153"/>
      <c r="Z65" s="153"/>
    </row>
    <row r="66" spans="1:26" x14ac:dyDescent="0.25">
      <c r="A66" s="1"/>
      <c r="B66" s="1"/>
      <c r="C66" s="1"/>
      <c r="D66" s="1"/>
      <c r="E66" s="1"/>
      <c r="F66" s="163"/>
      <c r="G66" s="149"/>
      <c r="H66" s="149"/>
      <c r="I66" s="149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6"/>
      <c r="B67" s="156"/>
      <c r="C67" s="156"/>
      <c r="D67" s="156" t="s">
        <v>70</v>
      </c>
      <c r="E67" s="156"/>
      <c r="F67" s="167"/>
      <c r="G67" s="157"/>
      <c r="H67" s="157"/>
      <c r="I67" s="157"/>
      <c r="J67" s="156"/>
      <c r="K67" s="156"/>
      <c r="L67" s="156"/>
      <c r="M67" s="156"/>
      <c r="N67" s="156"/>
      <c r="O67" s="156"/>
      <c r="P67" s="156"/>
      <c r="Q67" s="153"/>
      <c r="R67" s="153"/>
      <c r="S67" s="156"/>
      <c r="T67" s="153"/>
      <c r="U67" s="153"/>
      <c r="V67" s="153"/>
      <c r="W67" s="153"/>
      <c r="X67" s="153"/>
      <c r="Y67" s="153"/>
      <c r="Z67" s="153"/>
    </row>
    <row r="68" spans="1:26" ht="24.95" customHeight="1" x14ac:dyDescent="0.25">
      <c r="A68" s="171"/>
      <c r="B68" s="168" t="s">
        <v>234</v>
      </c>
      <c r="C68" s="172" t="s">
        <v>235</v>
      </c>
      <c r="D68" s="168" t="s">
        <v>236</v>
      </c>
      <c r="E68" s="168" t="s">
        <v>237</v>
      </c>
      <c r="F68" s="169">
        <v>222</v>
      </c>
      <c r="G68" s="170"/>
      <c r="H68" s="170"/>
      <c r="I68" s="170">
        <f t="shared" ref="I68:I73" si="9">ROUND(F68*(G68+H68),2)</f>
        <v>0</v>
      </c>
      <c r="J68" s="168">
        <f t="shared" ref="J68:J73" si="10">ROUND(F68*(N68),2)</f>
        <v>3583.08</v>
      </c>
      <c r="K68" s="1">
        <f t="shared" ref="K68:K73" si="11">ROUND(F68*(O68),2)</f>
        <v>0</v>
      </c>
      <c r="L68" s="1">
        <f t="shared" ref="L68:L73" si="12">ROUND(F68*(G68),2)</f>
        <v>0</v>
      </c>
      <c r="M68" s="1"/>
      <c r="N68" s="1">
        <v>16.14</v>
      </c>
      <c r="O68" s="1"/>
      <c r="P68" s="167">
        <f>ROUND(F68*(R68),3)</f>
        <v>1.512</v>
      </c>
      <c r="Q68" s="173"/>
      <c r="R68" s="173">
        <v>6.8100000000000001E-3</v>
      </c>
      <c r="S68" s="167"/>
      <c r="Z68">
        <v>0</v>
      </c>
    </row>
    <row r="69" spans="1:26" ht="24.95" customHeight="1" x14ac:dyDescent="0.25">
      <c r="A69" s="171"/>
      <c r="B69" s="168" t="s">
        <v>234</v>
      </c>
      <c r="C69" s="172" t="s">
        <v>238</v>
      </c>
      <c r="D69" s="168" t="s">
        <v>239</v>
      </c>
      <c r="E69" s="168" t="s">
        <v>110</v>
      </c>
      <c r="F69" s="169">
        <v>45</v>
      </c>
      <c r="G69" s="170"/>
      <c r="H69" s="170"/>
      <c r="I69" s="170">
        <f t="shared" si="9"/>
        <v>0</v>
      </c>
      <c r="J69" s="168">
        <f t="shared" si="10"/>
        <v>95.85</v>
      </c>
      <c r="K69" s="1">
        <f t="shared" si="11"/>
        <v>0</v>
      </c>
      <c r="L69" s="1">
        <f t="shared" si="12"/>
        <v>0</v>
      </c>
      <c r="M69" s="1"/>
      <c r="N69" s="1">
        <v>2.13</v>
      </c>
      <c r="O69" s="1"/>
      <c r="P69" s="167">
        <f>ROUND(F69*(R69),3)</f>
        <v>2E-3</v>
      </c>
      <c r="Q69" s="173"/>
      <c r="R69" s="173">
        <v>5.0000000000000002E-5</v>
      </c>
      <c r="S69" s="167"/>
      <c r="Z69">
        <v>0</v>
      </c>
    </row>
    <row r="70" spans="1:26" ht="24.95" customHeight="1" x14ac:dyDescent="0.25">
      <c r="A70" s="171"/>
      <c r="B70" s="168" t="s">
        <v>234</v>
      </c>
      <c r="C70" s="172" t="s">
        <v>240</v>
      </c>
      <c r="D70" s="168" t="s">
        <v>241</v>
      </c>
      <c r="E70" s="168" t="s">
        <v>242</v>
      </c>
      <c r="F70" s="169">
        <v>24</v>
      </c>
      <c r="G70" s="170"/>
      <c r="H70" s="170"/>
      <c r="I70" s="170">
        <f t="shared" si="9"/>
        <v>0</v>
      </c>
      <c r="J70" s="168">
        <f t="shared" si="10"/>
        <v>30.72</v>
      </c>
      <c r="K70" s="1">
        <f t="shared" si="11"/>
        <v>0</v>
      </c>
      <c r="L70" s="1">
        <f t="shared" si="12"/>
        <v>0</v>
      </c>
      <c r="M70" s="1"/>
      <c r="N70" s="1">
        <v>1.28</v>
      </c>
      <c r="O70" s="1"/>
      <c r="P70" s="167"/>
      <c r="Q70" s="173"/>
      <c r="R70" s="173"/>
      <c r="S70" s="167"/>
      <c r="Z70">
        <v>0</v>
      </c>
    </row>
    <row r="71" spans="1:26" ht="50.1" customHeight="1" x14ac:dyDescent="0.25">
      <c r="A71" s="171"/>
      <c r="B71" s="168" t="s">
        <v>243</v>
      </c>
      <c r="C71" s="172" t="s">
        <v>244</v>
      </c>
      <c r="D71" s="168" t="s">
        <v>245</v>
      </c>
      <c r="E71" s="168" t="s">
        <v>246</v>
      </c>
      <c r="F71" s="169">
        <v>17.760000000000002</v>
      </c>
      <c r="G71" s="170"/>
      <c r="H71" s="170"/>
      <c r="I71" s="170">
        <f t="shared" si="9"/>
        <v>0</v>
      </c>
      <c r="J71" s="168">
        <f t="shared" si="10"/>
        <v>288.60000000000002</v>
      </c>
      <c r="K71" s="1">
        <f t="shared" si="11"/>
        <v>0</v>
      </c>
      <c r="L71" s="1">
        <f t="shared" si="12"/>
        <v>0</v>
      </c>
      <c r="M71" s="1"/>
      <c r="N71" s="1">
        <v>16.25</v>
      </c>
      <c r="O71" s="1"/>
      <c r="P71" s="167">
        <f>ROUND(F71*(R71),3)</f>
        <v>1.7000000000000001E-2</v>
      </c>
      <c r="Q71" s="173"/>
      <c r="R71" s="173">
        <v>9.3999999999999997E-4</v>
      </c>
      <c r="S71" s="167"/>
      <c r="Z71">
        <v>0</v>
      </c>
    </row>
    <row r="72" spans="1:26" ht="50.1" customHeight="1" x14ac:dyDescent="0.25">
      <c r="A72" s="171"/>
      <c r="B72" s="168" t="s">
        <v>243</v>
      </c>
      <c r="C72" s="172" t="s">
        <v>247</v>
      </c>
      <c r="D72" s="168" t="s">
        <v>248</v>
      </c>
      <c r="E72" s="168" t="s">
        <v>246</v>
      </c>
      <c r="F72" s="169">
        <v>53.74</v>
      </c>
      <c r="G72" s="170"/>
      <c r="H72" s="170"/>
      <c r="I72" s="170">
        <f t="shared" si="9"/>
        <v>0</v>
      </c>
      <c r="J72" s="168">
        <f t="shared" si="10"/>
        <v>1057.5999999999999</v>
      </c>
      <c r="K72" s="1">
        <f t="shared" si="11"/>
        <v>0</v>
      </c>
      <c r="L72" s="1">
        <f t="shared" si="12"/>
        <v>0</v>
      </c>
      <c r="M72" s="1"/>
      <c r="N72" s="1">
        <v>19.68</v>
      </c>
      <c r="O72" s="1"/>
      <c r="P72" s="167">
        <f>ROUND(F72*(R72),3)</f>
        <v>7.1999999999999995E-2</v>
      </c>
      <c r="Q72" s="173"/>
      <c r="R72" s="173">
        <v>1.34E-3</v>
      </c>
      <c r="S72" s="167"/>
      <c r="Z72">
        <v>0</v>
      </c>
    </row>
    <row r="73" spans="1:26" ht="24.95" customHeight="1" x14ac:dyDescent="0.25">
      <c r="A73" s="171"/>
      <c r="B73" s="168" t="s">
        <v>249</v>
      </c>
      <c r="C73" s="172" t="s">
        <v>250</v>
      </c>
      <c r="D73" s="168" t="s">
        <v>251</v>
      </c>
      <c r="E73" s="168" t="s">
        <v>113</v>
      </c>
      <c r="F73" s="169">
        <v>1.602776</v>
      </c>
      <c r="G73" s="170"/>
      <c r="H73" s="170"/>
      <c r="I73" s="170">
        <f t="shared" si="9"/>
        <v>0</v>
      </c>
      <c r="J73" s="168">
        <f t="shared" si="10"/>
        <v>91.01</v>
      </c>
      <c r="K73" s="1">
        <f t="shared" si="11"/>
        <v>0</v>
      </c>
      <c r="L73" s="1">
        <f t="shared" si="12"/>
        <v>0</v>
      </c>
      <c r="M73" s="1"/>
      <c r="N73" s="1">
        <v>56.78</v>
      </c>
      <c r="O73" s="1"/>
      <c r="P73" s="167"/>
      <c r="Q73" s="173"/>
      <c r="R73" s="173"/>
      <c r="S73" s="167"/>
      <c r="Z73">
        <v>0</v>
      </c>
    </row>
    <row r="74" spans="1:26" x14ac:dyDescent="0.25">
      <c r="A74" s="156"/>
      <c r="B74" s="156"/>
      <c r="C74" s="156"/>
      <c r="D74" s="156" t="s">
        <v>70</v>
      </c>
      <c r="E74" s="156"/>
      <c r="F74" s="167"/>
      <c r="G74" s="159"/>
      <c r="H74" s="159">
        <f>ROUND((SUM(M67:M73))/1,2)</f>
        <v>0</v>
      </c>
      <c r="I74" s="159">
        <f>ROUND((SUM(I67:I73))/1,2)</f>
        <v>0</v>
      </c>
      <c r="J74" s="156"/>
      <c r="K74" s="156"/>
      <c r="L74" s="156">
        <f>ROUND((SUM(L67:L73))/1,2)</f>
        <v>0</v>
      </c>
      <c r="M74" s="156">
        <f>ROUND((SUM(M67:M73))/1,2)</f>
        <v>0</v>
      </c>
      <c r="N74" s="156"/>
      <c r="O74" s="156"/>
      <c r="P74" s="174">
        <f>ROUND((SUM(P67:P73))/1,2)</f>
        <v>1.6</v>
      </c>
      <c r="Q74" s="153"/>
      <c r="R74" s="153"/>
      <c r="S74" s="174">
        <f>ROUND((SUM(S67:S73))/1,2)</f>
        <v>0</v>
      </c>
      <c r="T74" s="153"/>
      <c r="U74" s="153"/>
      <c r="V74" s="153"/>
      <c r="W74" s="153"/>
      <c r="X74" s="153"/>
      <c r="Y74" s="153"/>
      <c r="Z74" s="153"/>
    </row>
    <row r="75" spans="1:26" x14ac:dyDescent="0.25">
      <c r="A75" s="1"/>
      <c r="B75" s="1"/>
      <c r="C75" s="1"/>
      <c r="D75" s="1"/>
      <c r="E75" s="1"/>
      <c r="F75" s="163"/>
      <c r="G75" s="149"/>
      <c r="H75" s="149"/>
      <c r="I75" s="149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56"/>
      <c r="B76" s="156"/>
      <c r="C76" s="156"/>
      <c r="D76" s="156" t="s">
        <v>71</v>
      </c>
      <c r="E76" s="156"/>
      <c r="F76" s="167"/>
      <c r="G76" s="157"/>
      <c r="H76" s="157"/>
      <c r="I76" s="157"/>
      <c r="J76" s="156"/>
      <c r="K76" s="156"/>
      <c r="L76" s="156"/>
      <c r="M76" s="156"/>
      <c r="N76" s="156"/>
      <c r="O76" s="156"/>
      <c r="P76" s="156"/>
      <c r="Q76" s="153"/>
      <c r="R76" s="153"/>
      <c r="S76" s="156"/>
      <c r="T76" s="153"/>
      <c r="U76" s="153"/>
      <c r="V76" s="153"/>
      <c r="W76" s="153"/>
      <c r="X76" s="153"/>
      <c r="Y76" s="153"/>
      <c r="Z76" s="153"/>
    </row>
    <row r="77" spans="1:26" ht="24.95" customHeight="1" x14ac:dyDescent="0.25">
      <c r="A77" s="171"/>
      <c r="B77" s="168" t="s">
        <v>252</v>
      </c>
      <c r="C77" s="172" t="s">
        <v>253</v>
      </c>
      <c r="D77" s="168" t="s">
        <v>254</v>
      </c>
      <c r="E77" s="168" t="s">
        <v>95</v>
      </c>
      <c r="F77" s="169">
        <v>25</v>
      </c>
      <c r="G77" s="170"/>
      <c r="H77" s="170"/>
      <c r="I77" s="170">
        <f>ROUND(F77*(G77+H77),2)</f>
        <v>0</v>
      </c>
      <c r="J77" s="168">
        <f>ROUND(F77*(N77),2)</f>
        <v>206.5</v>
      </c>
      <c r="K77" s="1">
        <f>ROUND(F77*(O77),2)</f>
        <v>0</v>
      </c>
      <c r="L77" s="1">
        <f>ROUND(F77*(G77),2)</f>
        <v>0</v>
      </c>
      <c r="M77" s="1"/>
      <c r="N77" s="1">
        <v>8.26</v>
      </c>
      <c r="O77" s="1"/>
      <c r="P77" s="167">
        <f>ROUND(F77*(R77),3)</f>
        <v>8.0000000000000002E-3</v>
      </c>
      <c r="Q77" s="173"/>
      <c r="R77" s="173">
        <v>3.2000000000000003E-4</v>
      </c>
      <c r="S77" s="167"/>
      <c r="Z77">
        <v>0</v>
      </c>
    </row>
    <row r="78" spans="1:26" ht="24.95" customHeight="1" x14ac:dyDescent="0.25">
      <c r="A78" s="171"/>
      <c r="B78" s="168" t="s">
        <v>252</v>
      </c>
      <c r="C78" s="172" t="s">
        <v>255</v>
      </c>
      <c r="D78" s="168" t="s">
        <v>256</v>
      </c>
      <c r="E78" s="168" t="s">
        <v>113</v>
      </c>
      <c r="F78" s="169">
        <v>8.0000000000000002E-3</v>
      </c>
      <c r="G78" s="170"/>
      <c r="H78" s="170"/>
      <c r="I78" s="170">
        <f>ROUND(F78*(G78+H78),2)</f>
        <v>0</v>
      </c>
      <c r="J78" s="168">
        <f>ROUND(F78*(N78),2)</f>
        <v>0.26</v>
      </c>
      <c r="K78" s="1">
        <f>ROUND(F78*(O78),2)</f>
        <v>0</v>
      </c>
      <c r="L78" s="1">
        <f>ROUND(F78*(G78),2)</f>
        <v>0</v>
      </c>
      <c r="M78" s="1"/>
      <c r="N78" s="1">
        <v>32.619999999999997</v>
      </c>
      <c r="O78" s="1"/>
      <c r="P78" s="167"/>
      <c r="Q78" s="173"/>
      <c r="R78" s="173"/>
      <c r="S78" s="167"/>
      <c r="Z78">
        <v>0</v>
      </c>
    </row>
    <row r="79" spans="1:26" x14ac:dyDescent="0.25">
      <c r="A79" s="156"/>
      <c r="B79" s="156"/>
      <c r="C79" s="156"/>
      <c r="D79" s="156" t="s">
        <v>71</v>
      </c>
      <c r="E79" s="156"/>
      <c r="F79" s="167"/>
      <c r="G79" s="159"/>
      <c r="H79" s="159">
        <f>ROUND((SUM(M76:M78))/1,2)</f>
        <v>0</v>
      </c>
      <c r="I79" s="159">
        <f>ROUND((SUM(I76:I78))/1,2)</f>
        <v>0</v>
      </c>
      <c r="J79" s="156"/>
      <c r="K79" s="156"/>
      <c r="L79" s="156">
        <f>ROUND((SUM(L76:L78))/1,2)</f>
        <v>0</v>
      </c>
      <c r="M79" s="156">
        <f>ROUND((SUM(M76:M78))/1,2)</f>
        <v>0</v>
      </c>
      <c r="N79" s="156"/>
      <c r="O79" s="156"/>
      <c r="P79" s="174">
        <f>ROUND((SUM(P76:P78))/1,2)</f>
        <v>0.01</v>
      </c>
      <c r="Q79" s="153"/>
      <c r="R79" s="153"/>
      <c r="S79" s="174">
        <f>ROUND((SUM(S76:S78))/1,2)</f>
        <v>0</v>
      </c>
      <c r="T79" s="153"/>
      <c r="U79" s="153"/>
      <c r="V79" s="153"/>
      <c r="W79" s="153"/>
      <c r="X79" s="153"/>
      <c r="Y79" s="153"/>
      <c r="Z79" s="153"/>
    </row>
    <row r="80" spans="1:26" x14ac:dyDescent="0.25">
      <c r="A80" s="1"/>
      <c r="B80" s="1"/>
      <c r="C80" s="1"/>
      <c r="D80" s="1"/>
      <c r="E80" s="1"/>
      <c r="F80" s="163"/>
      <c r="G80" s="149"/>
      <c r="H80" s="149"/>
      <c r="I80" s="149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56"/>
      <c r="B81" s="156"/>
      <c r="C81" s="156"/>
      <c r="D81" s="156" t="s">
        <v>72</v>
      </c>
      <c r="E81" s="156"/>
      <c r="F81" s="167"/>
      <c r="G81" s="157"/>
      <c r="H81" s="157"/>
      <c r="I81" s="157"/>
      <c r="J81" s="156"/>
      <c r="K81" s="156"/>
      <c r="L81" s="156"/>
      <c r="M81" s="156"/>
      <c r="N81" s="156"/>
      <c r="O81" s="156"/>
      <c r="P81" s="156"/>
      <c r="Q81" s="153"/>
      <c r="R81" s="153"/>
      <c r="S81" s="156"/>
      <c r="T81" s="153"/>
      <c r="U81" s="153"/>
      <c r="V81" s="153"/>
      <c r="W81" s="153"/>
      <c r="X81" s="153"/>
      <c r="Y81" s="153"/>
      <c r="Z81" s="153"/>
    </row>
    <row r="82" spans="1:26" ht="24.95" customHeight="1" x14ac:dyDescent="0.25">
      <c r="A82" s="171"/>
      <c r="B82" s="168" t="s">
        <v>252</v>
      </c>
      <c r="C82" s="172" t="s">
        <v>257</v>
      </c>
      <c r="D82" s="168" t="s">
        <v>258</v>
      </c>
      <c r="E82" s="168" t="s">
        <v>110</v>
      </c>
      <c r="F82" s="169">
        <v>8.8000000000000007</v>
      </c>
      <c r="G82" s="170"/>
      <c r="H82" s="170"/>
      <c r="I82" s="170">
        <f t="shared" ref="I82:I88" si="13">ROUND(F82*(G82+H82),2)</f>
        <v>0</v>
      </c>
      <c r="J82" s="168">
        <f t="shared" ref="J82:J88" si="14">ROUND(F82*(N82),2)</f>
        <v>169.4</v>
      </c>
      <c r="K82" s="1">
        <f t="shared" ref="K82:K88" si="15">ROUND(F82*(O82),2)</f>
        <v>0</v>
      </c>
      <c r="L82" s="1">
        <f>ROUND(F82*(G82),2)</f>
        <v>0</v>
      </c>
      <c r="M82" s="1"/>
      <c r="N82" s="1">
        <v>19.25</v>
      </c>
      <c r="O82" s="1"/>
      <c r="P82" s="167">
        <f>ROUND(F82*(R82),3)</f>
        <v>1E-3</v>
      </c>
      <c r="Q82" s="173"/>
      <c r="R82" s="173">
        <v>1E-4</v>
      </c>
      <c r="S82" s="167"/>
      <c r="Z82">
        <v>0</v>
      </c>
    </row>
    <row r="83" spans="1:26" ht="24.95" customHeight="1" x14ac:dyDescent="0.25">
      <c r="A83" s="171"/>
      <c r="B83" s="168" t="s">
        <v>259</v>
      </c>
      <c r="C83" s="172" t="s">
        <v>260</v>
      </c>
      <c r="D83" s="168" t="s">
        <v>261</v>
      </c>
      <c r="E83" s="168" t="s">
        <v>103</v>
      </c>
      <c r="F83" s="169">
        <v>4</v>
      </c>
      <c r="G83" s="170"/>
      <c r="H83" s="170"/>
      <c r="I83" s="170">
        <f t="shared" si="13"/>
        <v>0</v>
      </c>
      <c r="J83" s="168">
        <f t="shared" si="14"/>
        <v>10.64</v>
      </c>
      <c r="K83" s="1">
        <f t="shared" si="15"/>
        <v>0</v>
      </c>
      <c r="L83" s="1">
        <f>ROUND(F83*(G83),2)</f>
        <v>0</v>
      </c>
      <c r="M83" s="1"/>
      <c r="N83" s="1">
        <v>2.66</v>
      </c>
      <c r="O83" s="1"/>
      <c r="P83" s="167">
        <f>ROUND(F83*(R83),3)</f>
        <v>0</v>
      </c>
      <c r="Q83" s="173"/>
      <c r="R83" s="173">
        <v>3.0000000000000001E-5</v>
      </c>
      <c r="S83" s="167"/>
      <c r="Z83">
        <v>0</v>
      </c>
    </row>
    <row r="84" spans="1:26" ht="24.95" customHeight="1" x14ac:dyDescent="0.25">
      <c r="A84" s="171"/>
      <c r="B84" s="168" t="s">
        <v>262</v>
      </c>
      <c r="C84" s="172" t="s">
        <v>263</v>
      </c>
      <c r="D84" s="168" t="s">
        <v>264</v>
      </c>
      <c r="E84" s="168" t="s">
        <v>110</v>
      </c>
      <c r="F84" s="169">
        <v>10.36</v>
      </c>
      <c r="G84" s="170"/>
      <c r="H84" s="170"/>
      <c r="I84" s="170">
        <f t="shared" si="13"/>
        <v>0</v>
      </c>
      <c r="J84" s="168">
        <f t="shared" si="14"/>
        <v>99.97</v>
      </c>
      <c r="K84" s="1">
        <f t="shared" si="15"/>
        <v>0</v>
      </c>
      <c r="L84" s="1">
        <f>ROUND(F84*(G84),2)</f>
        <v>0</v>
      </c>
      <c r="M84" s="1"/>
      <c r="N84" s="1">
        <v>9.65</v>
      </c>
      <c r="O84" s="1"/>
      <c r="P84" s="167">
        <f>ROUND(F84*(R84),3)</f>
        <v>1E-3</v>
      </c>
      <c r="Q84" s="173"/>
      <c r="R84" s="173">
        <v>1.2E-4</v>
      </c>
      <c r="S84" s="167"/>
      <c r="Z84">
        <v>0</v>
      </c>
    </row>
    <row r="85" spans="1:26" ht="24.95" customHeight="1" x14ac:dyDescent="0.25">
      <c r="A85" s="171"/>
      <c r="B85" s="168" t="s">
        <v>262</v>
      </c>
      <c r="C85" s="172" t="s">
        <v>265</v>
      </c>
      <c r="D85" s="168" t="s">
        <v>266</v>
      </c>
      <c r="E85" s="178">
        <v>1</v>
      </c>
      <c r="F85" s="169">
        <v>0.01</v>
      </c>
      <c r="G85" s="170"/>
      <c r="H85" s="170"/>
      <c r="I85" s="170">
        <f t="shared" si="13"/>
        <v>0</v>
      </c>
      <c r="J85" s="168">
        <f t="shared" si="14"/>
        <v>19.079999999999998</v>
      </c>
      <c r="K85" s="1">
        <f t="shared" si="15"/>
        <v>0</v>
      </c>
      <c r="L85" s="1">
        <f>ROUND(F85*(G85),2)</f>
        <v>0</v>
      </c>
      <c r="M85" s="1"/>
      <c r="N85" s="1">
        <v>1907.93</v>
      </c>
      <c r="O85" s="1"/>
      <c r="P85" s="167"/>
      <c r="Q85" s="173"/>
      <c r="R85" s="173"/>
      <c r="S85" s="167"/>
      <c r="Z85">
        <v>0</v>
      </c>
    </row>
    <row r="86" spans="1:26" ht="35.1" customHeight="1" x14ac:dyDescent="0.25">
      <c r="A86" s="171"/>
      <c r="B86" s="168" t="s">
        <v>267</v>
      </c>
      <c r="C86" s="172" t="s">
        <v>268</v>
      </c>
      <c r="D86" s="168" t="s">
        <v>269</v>
      </c>
      <c r="E86" s="168" t="s">
        <v>103</v>
      </c>
      <c r="F86" s="169">
        <v>1</v>
      </c>
      <c r="G86" s="170"/>
      <c r="H86" s="170"/>
      <c r="I86" s="170">
        <f t="shared" si="13"/>
        <v>0</v>
      </c>
      <c r="J86" s="168">
        <f t="shared" si="14"/>
        <v>725.51</v>
      </c>
      <c r="K86" s="1">
        <f t="shared" si="15"/>
        <v>0</v>
      </c>
      <c r="L86" s="1"/>
      <c r="M86" s="1">
        <f>ROUND(F86*(G86),2)</f>
        <v>0</v>
      </c>
      <c r="N86" s="1">
        <v>725.51</v>
      </c>
      <c r="O86" s="1"/>
      <c r="P86" s="167"/>
      <c r="Q86" s="173"/>
      <c r="R86" s="173"/>
      <c r="S86" s="167"/>
      <c r="Z86">
        <v>0</v>
      </c>
    </row>
    <row r="87" spans="1:26" ht="35.1" customHeight="1" x14ac:dyDescent="0.25">
      <c r="A87" s="171"/>
      <c r="B87" s="168" t="s">
        <v>267</v>
      </c>
      <c r="C87" s="172" t="s">
        <v>270</v>
      </c>
      <c r="D87" s="168" t="s">
        <v>271</v>
      </c>
      <c r="E87" s="168" t="s">
        <v>103</v>
      </c>
      <c r="F87" s="169">
        <v>2</v>
      </c>
      <c r="G87" s="170"/>
      <c r="H87" s="170"/>
      <c r="I87" s="170">
        <f t="shared" si="13"/>
        <v>0</v>
      </c>
      <c r="J87" s="168">
        <f t="shared" si="14"/>
        <v>864</v>
      </c>
      <c r="K87" s="1">
        <f t="shared" si="15"/>
        <v>0</v>
      </c>
      <c r="L87" s="1"/>
      <c r="M87" s="1">
        <f>ROUND(F87*(G87),2)</f>
        <v>0</v>
      </c>
      <c r="N87" s="1">
        <v>432</v>
      </c>
      <c r="O87" s="1"/>
      <c r="P87" s="167"/>
      <c r="Q87" s="173"/>
      <c r="R87" s="173"/>
      <c r="S87" s="167"/>
      <c r="Z87">
        <v>0</v>
      </c>
    </row>
    <row r="88" spans="1:26" ht="50.1" customHeight="1" x14ac:dyDescent="0.25">
      <c r="A88" s="171"/>
      <c r="B88" s="168" t="s">
        <v>272</v>
      </c>
      <c r="C88" s="172" t="s">
        <v>273</v>
      </c>
      <c r="D88" s="168" t="s">
        <v>274</v>
      </c>
      <c r="E88" s="168" t="s">
        <v>103</v>
      </c>
      <c r="F88" s="169">
        <v>4</v>
      </c>
      <c r="G88" s="170"/>
      <c r="H88" s="170"/>
      <c r="I88" s="170">
        <f t="shared" si="13"/>
        <v>0</v>
      </c>
      <c r="J88" s="168">
        <f t="shared" si="14"/>
        <v>38.44</v>
      </c>
      <c r="K88" s="1">
        <f t="shared" si="15"/>
        <v>0</v>
      </c>
      <c r="L88" s="1"/>
      <c r="M88" s="1">
        <f>ROUND(F88*(G88),2)</f>
        <v>0</v>
      </c>
      <c r="N88" s="1">
        <v>9.61</v>
      </c>
      <c r="O88" s="1"/>
      <c r="P88" s="167">
        <f>ROUND(F88*(R88),3)</f>
        <v>1E-3</v>
      </c>
      <c r="Q88" s="173"/>
      <c r="R88" s="173">
        <v>2.0000000000000001E-4</v>
      </c>
      <c r="S88" s="167"/>
      <c r="Z88">
        <v>0</v>
      </c>
    </row>
    <row r="89" spans="1:26" x14ac:dyDescent="0.25">
      <c r="A89" s="156"/>
      <c r="B89" s="156"/>
      <c r="C89" s="156"/>
      <c r="D89" s="156" t="s">
        <v>72</v>
      </c>
      <c r="E89" s="156"/>
      <c r="F89" s="167"/>
      <c r="G89" s="159"/>
      <c r="H89" s="159">
        <f>ROUND((SUM(M81:M88))/1,2)</f>
        <v>0</v>
      </c>
      <c r="I89" s="159">
        <f>ROUND((SUM(I81:I88))/1,2)</f>
        <v>0</v>
      </c>
      <c r="J89" s="156"/>
      <c r="K89" s="156"/>
      <c r="L89" s="156">
        <f>ROUND((SUM(L81:L88))/1,2)</f>
        <v>0</v>
      </c>
      <c r="M89" s="156">
        <f>ROUND((SUM(M81:M88))/1,2)</f>
        <v>0</v>
      </c>
      <c r="N89" s="156"/>
      <c r="O89" s="156"/>
      <c r="P89" s="174">
        <f>ROUND((SUM(P81:P88))/1,2)</f>
        <v>0</v>
      </c>
      <c r="Q89" s="153"/>
      <c r="R89" s="153"/>
      <c r="S89" s="174">
        <f>ROUND((SUM(S81:S88))/1,2)</f>
        <v>0</v>
      </c>
      <c r="T89" s="153"/>
      <c r="U89" s="153"/>
      <c r="V89" s="153"/>
      <c r="W89" s="153"/>
      <c r="X89" s="153"/>
      <c r="Y89" s="153"/>
      <c r="Z89" s="153"/>
    </row>
    <row r="90" spans="1:26" x14ac:dyDescent="0.25">
      <c r="A90" s="1"/>
      <c r="B90" s="1"/>
      <c r="C90" s="1"/>
      <c r="D90" s="1"/>
      <c r="E90" s="1"/>
      <c r="F90" s="163"/>
      <c r="G90" s="149"/>
      <c r="H90" s="149"/>
      <c r="I90" s="149"/>
      <c r="J90" s="1"/>
      <c r="K90" s="1"/>
      <c r="L90" s="1"/>
      <c r="M90" s="1"/>
      <c r="N90" s="1"/>
      <c r="O90" s="1"/>
      <c r="P90" s="1"/>
      <c r="S90" s="1"/>
    </row>
    <row r="91" spans="1:26" x14ac:dyDescent="0.25">
      <c r="A91" s="156"/>
      <c r="B91" s="156"/>
      <c r="C91" s="156"/>
      <c r="D91" s="2" t="s">
        <v>69</v>
      </c>
      <c r="E91" s="156"/>
      <c r="F91" s="167"/>
      <c r="G91" s="159"/>
      <c r="H91" s="159">
        <f>ROUND((SUM(M60:M90))/2,2)</f>
        <v>0</v>
      </c>
      <c r="I91" s="159">
        <f>ROUND((SUM(I60:I90))/2,2)</f>
        <v>0</v>
      </c>
      <c r="J91" s="157"/>
      <c r="K91" s="156"/>
      <c r="L91" s="157">
        <f>ROUND((SUM(L60:L90))/2,2)</f>
        <v>0</v>
      </c>
      <c r="M91" s="157">
        <f>ROUND((SUM(M60:M90))/2,2)</f>
        <v>0</v>
      </c>
      <c r="N91" s="156"/>
      <c r="O91" s="156"/>
      <c r="P91" s="174">
        <f>ROUND((SUM(P60:P90))/2,2)</f>
        <v>1.61</v>
      </c>
      <c r="S91" s="174">
        <f>ROUND((SUM(S60:S90))/2,2)</f>
        <v>0</v>
      </c>
    </row>
    <row r="92" spans="1:26" x14ac:dyDescent="0.25">
      <c r="A92" s="1"/>
      <c r="B92" s="1"/>
      <c r="C92" s="1"/>
      <c r="D92" s="1"/>
      <c r="E92" s="1"/>
      <c r="F92" s="163"/>
      <c r="G92" s="149"/>
      <c r="H92" s="149"/>
      <c r="I92" s="149"/>
      <c r="J92" s="1"/>
      <c r="K92" s="1"/>
      <c r="L92" s="1"/>
      <c r="M92" s="1"/>
      <c r="N92" s="1"/>
      <c r="O92" s="1"/>
      <c r="P92" s="1"/>
      <c r="S92" s="1"/>
    </row>
    <row r="93" spans="1:26" x14ac:dyDescent="0.25">
      <c r="A93" s="156"/>
      <c r="B93" s="156"/>
      <c r="C93" s="156"/>
      <c r="D93" s="2" t="s">
        <v>73</v>
      </c>
      <c r="E93" s="156"/>
      <c r="F93" s="167"/>
      <c r="G93" s="157"/>
      <c r="H93" s="157"/>
      <c r="I93" s="157"/>
      <c r="J93" s="156"/>
      <c r="K93" s="156"/>
      <c r="L93" s="156"/>
      <c r="M93" s="156"/>
      <c r="N93" s="156"/>
      <c r="O93" s="156"/>
      <c r="P93" s="156"/>
      <c r="Q93" s="153"/>
      <c r="R93" s="153"/>
      <c r="S93" s="156"/>
      <c r="T93" s="153"/>
      <c r="U93" s="153"/>
      <c r="V93" s="153"/>
      <c r="W93" s="153"/>
      <c r="X93" s="153"/>
      <c r="Y93" s="153"/>
      <c r="Z93" s="153"/>
    </row>
    <row r="94" spans="1:26" x14ac:dyDescent="0.25">
      <c r="A94" s="156"/>
      <c r="B94" s="156"/>
      <c r="C94" s="156"/>
      <c r="D94" s="156" t="s">
        <v>74</v>
      </c>
      <c r="E94" s="156"/>
      <c r="F94" s="167"/>
      <c r="G94" s="157"/>
      <c r="H94" s="157"/>
      <c r="I94" s="157"/>
      <c r="J94" s="156"/>
      <c r="K94" s="156"/>
      <c r="L94" s="156"/>
      <c r="M94" s="156"/>
      <c r="N94" s="156"/>
      <c r="O94" s="156"/>
      <c r="P94" s="156"/>
      <c r="Q94" s="153"/>
      <c r="R94" s="153"/>
      <c r="S94" s="156"/>
      <c r="T94" s="153"/>
      <c r="U94" s="153"/>
      <c r="V94" s="153"/>
      <c r="W94" s="153"/>
      <c r="X94" s="153"/>
      <c r="Y94" s="153"/>
      <c r="Z94" s="153"/>
    </row>
    <row r="95" spans="1:26" ht="24.95" customHeight="1" x14ac:dyDescent="0.25">
      <c r="A95" s="171"/>
      <c r="B95" s="168" t="s">
        <v>125</v>
      </c>
      <c r="C95" s="172" t="s">
        <v>275</v>
      </c>
      <c r="D95" s="168" t="s">
        <v>276</v>
      </c>
      <c r="E95" s="168" t="s">
        <v>103</v>
      </c>
      <c r="F95" s="169">
        <v>1</v>
      </c>
      <c r="G95" s="170"/>
      <c r="H95" s="170"/>
      <c r="I95" s="170">
        <f>ROUND(F95*(G95+H95),2)</f>
        <v>0</v>
      </c>
      <c r="J95" s="168">
        <f>ROUND(F95*(N95),2)</f>
        <v>41.25</v>
      </c>
      <c r="K95" s="1">
        <f>ROUND(F95*(O95),2)</f>
        <v>0</v>
      </c>
      <c r="L95" s="1">
        <f>ROUND(F95*(G95),2)</f>
        <v>0</v>
      </c>
      <c r="M95" s="1"/>
      <c r="N95" s="1">
        <v>41.25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125</v>
      </c>
      <c r="C96" s="172" t="s">
        <v>277</v>
      </c>
      <c r="D96" s="168" t="s">
        <v>278</v>
      </c>
      <c r="E96" s="168" t="s">
        <v>103</v>
      </c>
      <c r="F96" s="169">
        <v>1</v>
      </c>
      <c r="G96" s="170"/>
      <c r="H96" s="170"/>
      <c r="I96" s="170">
        <f>ROUND(F96*(G96+H96),2)</f>
        <v>0</v>
      </c>
      <c r="J96" s="168">
        <f>ROUND(F96*(N96),2)</f>
        <v>186.5</v>
      </c>
      <c r="K96" s="1">
        <f>ROUND(F96*(O96),2)</f>
        <v>0</v>
      </c>
      <c r="L96" s="1">
        <f>ROUND(F96*(G96),2)</f>
        <v>0</v>
      </c>
      <c r="M96" s="1"/>
      <c r="N96" s="1">
        <v>186.5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125</v>
      </c>
      <c r="C97" s="172" t="s">
        <v>155</v>
      </c>
      <c r="D97" s="168" t="s">
        <v>279</v>
      </c>
      <c r="E97" s="168" t="s">
        <v>110</v>
      </c>
      <c r="F97" s="169">
        <v>80.400000000000006</v>
      </c>
      <c r="G97" s="170"/>
      <c r="H97" s="170"/>
      <c r="I97" s="170">
        <f>ROUND(F97*(G97+H97),2)</f>
        <v>0</v>
      </c>
      <c r="J97" s="168">
        <f>ROUND(F97*(N97),2)</f>
        <v>323.20999999999998</v>
      </c>
      <c r="K97" s="1">
        <f>ROUND(F97*(O97),2)</f>
        <v>0</v>
      </c>
      <c r="L97" s="1">
        <f>ROUND(F97*(G97),2)</f>
        <v>0</v>
      </c>
      <c r="M97" s="1"/>
      <c r="N97" s="1">
        <v>4.0199999999999996</v>
      </c>
      <c r="O97" s="1"/>
      <c r="P97" s="167"/>
      <c r="Q97" s="173"/>
      <c r="R97" s="173"/>
      <c r="S97" s="167"/>
      <c r="Z97">
        <v>0</v>
      </c>
    </row>
    <row r="98" spans="1:26" x14ac:dyDescent="0.25">
      <c r="A98" s="156"/>
      <c r="B98" s="156"/>
      <c r="C98" s="156"/>
      <c r="D98" s="156" t="s">
        <v>74</v>
      </c>
      <c r="E98" s="156"/>
      <c r="F98" s="167"/>
      <c r="G98" s="159"/>
      <c r="H98" s="159"/>
      <c r="I98" s="159">
        <f>ROUND((SUM(I94:I97))/1,2)</f>
        <v>0</v>
      </c>
      <c r="J98" s="156"/>
      <c r="K98" s="156"/>
      <c r="L98" s="156">
        <f>ROUND((SUM(L94:L97))/1,2)</f>
        <v>0</v>
      </c>
      <c r="M98" s="156">
        <f>ROUND((SUM(M94:M97))/1,2)</f>
        <v>0</v>
      </c>
      <c r="N98" s="156"/>
      <c r="O98" s="156"/>
      <c r="P98" s="174">
        <f>ROUND((SUM(P94:P97))/1,2)</f>
        <v>0</v>
      </c>
      <c r="S98" s="167">
        <f>ROUND((SUM(S94:S97))/1,2)</f>
        <v>0</v>
      </c>
    </row>
    <row r="99" spans="1:26" x14ac:dyDescent="0.25">
      <c r="A99" s="1"/>
      <c r="B99" s="1"/>
      <c r="C99" s="1"/>
      <c r="D99" s="1"/>
      <c r="E99" s="1"/>
      <c r="F99" s="163"/>
      <c r="G99" s="149"/>
      <c r="H99" s="149"/>
      <c r="I99" s="149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56"/>
      <c r="B100" s="156"/>
      <c r="C100" s="156"/>
      <c r="D100" s="2" t="s">
        <v>73</v>
      </c>
      <c r="E100" s="156"/>
      <c r="F100" s="167"/>
      <c r="G100" s="159"/>
      <c r="H100" s="159">
        <f>ROUND((SUM(M93:M99))/2,2)</f>
        <v>0</v>
      </c>
      <c r="I100" s="159">
        <f>ROUND((SUM(I93:I99))/2,2)</f>
        <v>0</v>
      </c>
      <c r="J100" s="156"/>
      <c r="K100" s="156"/>
      <c r="L100" s="156">
        <f>ROUND((SUM(L93:L99))/2,2)</f>
        <v>0</v>
      </c>
      <c r="M100" s="156">
        <f>ROUND((SUM(M93:M99))/2,2)</f>
        <v>0</v>
      </c>
      <c r="N100" s="156"/>
      <c r="O100" s="156"/>
      <c r="P100" s="174">
        <f>ROUND((SUM(P93:P99))/2,2)</f>
        <v>0</v>
      </c>
      <c r="S100" s="174">
        <f>ROUND((SUM(S93:S99))/2,2)</f>
        <v>0</v>
      </c>
    </row>
    <row r="101" spans="1:26" x14ac:dyDescent="0.25">
      <c r="A101" s="175"/>
      <c r="B101" s="175"/>
      <c r="C101" s="175"/>
      <c r="D101" s="175" t="s">
        <v>75</v>
      </c>
      <c r="E101" s="175"/>
      <c r="F101" s="176"/>
      <c r="G101" s="177"/>
      <c r="H101" s="177">
        <f>ROUND((SUM(M9:M100))/3,2)</f>
        <v>0</v>
      </c>
      <c r="I101" s="177">
        <f>ROUND((SUM(I9:I100))/3,2)</f>
        <v>0</v>
      </c>
      <c r="J101" s="175"/>
      <c r="K101" s="175">
        <f>ROUND((SUM(K9:K100))/3,2)</f>
        <v>0</v>
      </c>
      <c r="L101" s="175">
        <f>ROUND((SUM(L9:L100))/3,2)</f>
        <v>0</v>
      </c>
      <c r="M101" s="175">
        <f>ROUND((SUM(M9:M100))/3,2)</f>
        <v>0</v>
      </c>
      <c r="N101" s="175"/>
      <c r="O101" s="175"/>
      <c r="P101" s="193">
        <f>ROUND((SUM(P9:P100))/3,2)</f>
        <v>44.1</v>
      </c>
      <c r="S101" s="176">
        <f>ROUND((SUM(S9:S100))/3,2)</f>
        <v>0</v>
      </c>
      <c r="Z101">
        <f>(SUM(Z9:Z100))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Telocvičňa pri ZŠ Kukucínova Vranov n.T. / SO01 - Telocvična - diel ASR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12350</vt:lpstr>
      <vt:lpstr>Rekap 12350</vt:lpstr>
      <vt:lpstr>SO 12350</vt:lpstr>
      <vt:lpstr>Kryci_list 12786</vt:lpstr>
      <vt:lpstr>Rekap 12786</vt:lpstr>
      <vt:lpstr>SO 12786</vt:lpstr>
      <vt:lpstr>'Rekap 12350'!Názvy_tlače</vt:lpstr>
      <vt:lpstr>'Rekap 12786'!Názvy_tlače</vt:lpstr>
      <vt:lpstr>'SO 12350'!Názvy_tlače</vt:lpstr>
      <vt:lpstr>'SO 12786'!Názvy_tlače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2018-04-03T14:02:18Z</dcterms:created>
  <dcterms:modified xsi:type="dcterms:W3CDTF">2018-04-03T14:30:18Z</dcterms:modified>
</cp:coreProperties>
</file>