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ZŠ Kukučínka\WC2019\"/>
    </mc:Choice>
  </mc:AlternateContent>
  <bookViews>
    <workbookView xWindow="0" yWindow="0" windowWidth="17970" windowHeight="7890"/>
  </bookViews>
  <sheets>
    <sheet name="Rekapitulácia" sheetId="1" r:id="rId1"/>
    <sheet name="Krycí list stavby" sheetId="2" r:id="rId2"/>
    <sheet name="Kryci_list 12844" sheetId="3" r:id="rId3"/>
    <sheet name="Rekap 12844" sheetId="4" r:id="rId4"/>
    <sheet name="SO 12844" sheetId="5" r:id="rId5"/>
    <sheet name="Kryci_list 12845" sheetId="6" r:id="rId6"/>
    <sheet name="Rekap 12845" sheetId="7" r:id="rId7"/>
    <sheet name="SO 12845" sheetId="8" r:id="rId8"/>
    <sheet name="Kryci_list 12971" sheetId="9" r:id="rId9"/>
    <sheet name="Rekap 12971" sheetId="10" r:id="rId10"/>
    <sheet name="SO 12971" sheetId="11" r:id="rId11"/>
    <sheet name="Kryci_list 12972" sheetId="12" r:id="rId12"/>
    <sheet name="Rekap 12972" sheetId="13" r:id="rId13"/>
    <sheet name="SO 12972" sheetId="14" r:id="rId14"/>
    <sheet name="Kryci_list 12973" sheetId="15" r:id="rId15"/>
    <sheet name="Rekap 12973" sheetId="16" r:id="rId16"/>
    <sheet name="SO 12973" sheetId="17" r:id="rId17"/>
    <sheet name="Kryci_list 12974" sheetId="18" r:id="rId18"/>
    <sheet name="Rekap 12974" sheetId="19" r:id="rId19"/>
    <sheet name="SO 12974" sheetId="20" r:id="rId20"/>
  </sheets>
  <definedNames>
    <definedName name="_xlnm.Print_Titles" localSheetId="3">'Rekap 12844'!$9:$9</definedName>
    <definedName name="_xlnm.Print_Titles" localSheetId="6">'Rekap 12845'!$9:$9</definedName>
    <definedName name="_xlnm.Print_Titles" localSheetId="9">'Rekap 12971'!$9:$9</definedName>
    <definedName name="_xlnm.Print_Titles" localSheetId="12">'Rekap 12972'!$9:$9</definedName>
    <definedName name="_xlnm.Print_Titles" localSheetId="15">'Rekap 12973'!$9:$9</definedName>
    <definedName name="_xlnm.Print_Titles" localSheetId="18">'Rekap 12974'!$9:$9</definedName>
    <definedName name="_xlnm.Print_Titles" localSheetId="4">'SO 12844'!$8:$8</definedName>
    <definedName name="_xlnm.Print_Titles" localSheetId="7">'SO 12845'!$8:$8</definedName>
    <definedName name="_xlnm.Print_Titles" localSheetId="10">'SO 12971'!$8:$8</definedName>
    <definedName name="_xlnm.Print_Titles" localSheetId="13">'SO 12972'!$8:$8</definedName>
    <definedName name="_xlnm.Print_Titles" localSheetId="16">'SO 12973'!$8:$8</definedName>
    <definedName name="_xlnm.Print_Titles" localSheetId="19">'SO 12974'!$8:$8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J16" i="2" s="1"/>
  <c r="J20" i="2" s="1"/>
  <c r="D13" i="1"/>
  <c r="J18" i="2" s="1"/>
  <c r="E12" i="1"/>
  <c r="E11" i="1"/>
  <c r="E10" i="1"/>
  <c r="E9" i="1"/>
  <c r="E8" i="1"/>
  <c r="E7" i="1"/>
  <c r="E13" i="1" s="1"/>
  <c r="J17" i="2" s="1"/>
  <c r="J17" i="18"/>
  <c r="K12" i="1"/>
  <c r="I30" i="18"/>
  <c r="J30" i="18" s="1"/>
  <c r="Z73" i="20"/>
  <c r="E14" i="19"/>
  <c r="V70" i="20"/>
  <c r="V72" i="20" s="1"/>
  <c r="F15" i="19" s="1"/>
  <c r="K69" i="20"/>
  <c r="J69" i="20"/>
  <c r="S69" i="20"/>
  <c r="M69" i="20"/>
  <c r="I69" i="20"/>
  <c r="K68" i="20"/>
  <c r="J68" i="20"/>
  <c r="S68" i="20"/>
  <c r="M68" i="20"/>
  <c r="I68" i="20"/>
  <c r="K67" i="20"/>
  <c r="J67" i="20"/>
  <c r="S67" i="20"/>
  <c r="M67" i="20"/>
  <c r="I67" i="20"/>
  <c r="K66" i="20"/>
  <c r="J66" i="20"/>
  <c r="S66" i="20"/>
  <c r="M66" i="20"/>
  <c r="I66" i="20"/>
  <c r="K65" i="20"/>
  <c r="J65" i="20"/>
  <c r="S65" i="20"/>
  <c r="M65" i="20"/>
  <c r="I65" i="20"/>
  <c r="K64" i="20"/>
  <c r="J64" i="20"/>
  <c r="S64" i="20"/>
  <c r="M64" i="20"/>
  <c r="I64" i="20"/>
  <c r="K63" i="20"/>
  <c r="J63" i="20"/>
  <c r="S63" i="20"/>
  <c r="M63" i="20"/>
  <c r="I63" i="20"/>
  <c r="K62" i="20"/>
  <c r="J62" i="20"/>
  <c r="S62" i="20"/>
  <c r="M62" i="20"/>
  <c r="I62" i="20"/>
  <c r="K61" i="20"/>
  <c r="J61" i="20"/>
  <c r="S61" i="20"/>
  <c r="M61" i="20"/>
  <c r="I61" i="20"/>
  <c r="K60" i="20"/>
  <c r="J60" i="20"/>
  <c r="M60" i="20"/>
  <c r="I60" i="20"/>
  <c r="K59" i="20"/>
  <c r="J59" i="20"/>
  <c r="L59" i="20"/>
  <c r="I59" i="20"/>
  <c r="K58" i="20"/>
  <c r="J58" i="20"/>
  <c r="L58" i="20"/>
  <c r="I58" i="20"/>
  <c r="K57" i="20"/>
  <c r="J57" i="20"/>
  <c r="L57" i="20"/>
  <c r="I57" i="20"/>
  <c r="K56" i="20"/>
  <c r="J56" i="20"/>
  <c r="S56" i="20"/>
  <c r="L56" i="20"/>
  <c r="I56" i="20"/>
  <c r="K55" i="20"/>
  <c r="J55" i="20"/>
  <c r="S55" i="20"/>
  <c r="L55" i="20"/>
  <c r="I55" i="20"/>
  <c r="K54" i="20"/>
  <c r="J54" i="20"/>
  <c r="S54" i="20"/>
  <c r="L54" i="20"/>
  <c r="I54" i="20"/>
  <c r="K53" i="20"/>
  <c r="J53" i="20"/>
  <c r="L53" i="20"/>
  <c r="I53" i="20"/>
  <c r="K52" i="20"/>
  <c r="J52" i="20"/>
  <c r="S52" i="20"/>
  <c r="S70" i="20" s="1"/>
  <c r="F14" i="19" s="1"/>
  <c r="L52" i="20"/>
  <c r="I52" i="20"/>
  <c r="E13" i="19"/>
  <c r="P49" i="20"/>
  <c r="K48" i="20"/>
  <c r="J48" i="20"/>
  <c r="S48" i="20"/>
  <c r="M48" i="20"/>
  <c r="I48" i="20"/>
  <c r="K47" i="20"/>
  <c r="J47" i="20"/>
  <c r="S47" i="20"/>
  <c r="M47" i="20"/>
  <c r="I47" i="20"/>
  <c r="K46" i="20"/>
  <c r="J46" i="20"/>
  <c r="S46" i="20"/>
  <c r="L46" i="20"/>
  <c r="I46" i="20"/>
  <c r="K45" i="20"/>
  <c r="J45" i="20"/>
  <c r="S45" i="20"/>
  <c r="L45" i="20"/>
  <c r="I45" i="20"/>
  <c r="K44" i="20"/>
  <c r="J44" i="20"/>
  <c r="L44" i="20"/>
  <c r="I44" i="20"/>
  <c r="K43" i="20"/>
  <c r="J43" i="20"/>
  <c r="L43" i="20"/>
  <c r="I43" i="20"/>
  <c r="K42" i="20"/>
  <c r="J42" i="20"/>
  <c r="S42" i="20"/>
  <c r="L42" i="20"/>
  <c r="I42" i="20"/>
  <c r="K41" i="20"/>
  <c r="J41" i="20"/>
  <c r="S41" i="20"/>
  <c r="L41" i="20"/>
  <c r="I41" i="20"/>
  <c r="K40" i="20"/>
  <c r="J40" i="20"/>
  <c r="S40" i="20"/>
  <c r="L40" i="20"/>
  <c r="I40" i="20"/>
  <c r="K39" i="20"/>
  <c r="J39" i="20"/>
  <c r="S39" i="20"/>
  <c r="L39" i="20"/>
  <c r="I39" i="20"/>
  <c r="K38" i="20"/>
  <c r="J38" i="20"/>
  <c r="S38" i="20"/>
  <c r="L38" i="20"/>
  <c r="I38" i="20"/>
  <c r="K37" i="20"/>
  <c r="J37" i="20"/>
  <c r="S37" i="20"/>
  <c r="L37" i="20"/>
  <c r="I37" i="20"/>
  <c r="K36" i="20"/>
  <c r="J36" i="20"/>
  <c r="S36" i="20"/>
  <c r="L36" i="20"/>
  <c r="I36" i="20"/>
  <c r="K35" i="20"/>
  <c r="J35" i="20"/>
  <c r="S35" i="20"/>
  <c r="S49" i="20" s="1"/>
  <c r="F13" i="19" s="1"/>
  <c r="L35" i="20"/>
  <c r="I35" i="20"/>
  <c r="I49" i="20" s="1"/>
  <c r="D13" i="19" s="1"/>
  <c r="P32" i="20"/>
  <c r="E12" i="19" s="1"/>
  <c r="H32" i="20"/>
  <c r="M32" i="20"/>
  <c r="C12" i="19" s="1"/>
  <c r="K31" i="20"/>
  <c r="J31" i="20"/>
  <c r="L31" i="20"/>
  <c r="I31" i="20"/>
  <c r="K30" i="20"/>
  <c r="J30" i="20"/>
  <c r="L30" i="20"/>
  <c r="I30" i="20"/>
  <c r="K29" i="20"/>
  <c r="J29" i="20"/>
  <c r="L29" i="20"/>
  <c r="I29" i="20"/>
  <c r="K28" i="20"/>
  <c r="J28" i="20"/>
  <c r="L28" i="20"/>
  <c r="I28" i="20"/>
  <c r="K27" i="20"/>
  <c r="J27" i="20"/>
  <c r="S27" i="20"/>
  <c r="L27" i="20"/>
  <c r="I27" i="20"/>
  <c r="K26" i="20"/>
  <c r="J26" i="20"/>
  <c r="S26" i="20"/>
  <c r="L26" i="20"/>
  <c r="I26" i="20"/>
  <c r="K25" i="20"/>
  <c r="J25" i="20"/>
  <c r="S25" i="20"/>
  <c r="L25" i="20"/>
  <c r="I25" i="20"/>
  <c r="K24" i="20"/>
  <c r="J24" i="20"/>
  <c r="L24" i="20"/>
  <c r="I24" i="20"/>
  <c r="K23" i="20"/>
  <c r="J23" i="20"/>
  <c r="S23" i="20"/>
  <c r="L23" i="20"/>
  <c r="I23" i="20"/>
  <c r="K22" i="20"/>
  <c r="J22" i="20"/>
  <c r="L22" i="20"/>
  <c r="I22" i="20"/>
  <c r="K21" i="20"/>
  <c r="J21" i="20"/>
  <c r="L21" i="20"/>
  <c r="I21" i="20"/>
  <c r="K20" i="20"/>
  <c r="J20" i="20"/>
  <c r="L20" i="20"/>
  <c r="I20" i="20"/>
  <c r="K19" i="20"/>
  <c r="J19" i="20"/>
  <c r="S19" i="20"/>
  <c r="L19" i="20"/>
  <c r="I19" i="20"/>
  <c r="K18" i="20"/>
  <c r="J18" i="20"/>
  <c r="S18" i="20"/>
  <c r="S32" i="20" s="1"/>
  <c r="F12" i="19" s="1"/>
  <c r="L18" i="20"/>
  <c r="L32" i="20" s="1"/>
  <c r="B12" i="19" s="1"/>
  <c r="I18" i="20"/>
  <c r="E11" i="19"/>
  <c r="P15" i="20"/>
  <c r="K14" i="20"/>
  <c r="J14" i="20"/>
  <c r="S14" i="20"/>
  <c r="M14" i="20"/>
  <c r="I14" i="20"/>
  <c r="K13" i="20"/>
  <c r="J13" i="20"/>
  <c r="S13" i="20"/>
  <c r="M13" i="20"/>
  <c r="I13" i="20"/>
  <c r="K12" i="20"/>
  <c r="J12" i="20"/>
  <c r="L12" i="20"/>
  <c r="I12" i="20"/>
  <c r="K11" i="20"/>
  <c r="K73" i="20" s="1"/>
  <c r="J11" i="20"/>
  <c r="S11" i="20"/>
  <c r="L11" i="20"/>
  <c r="I11" i="20"/>
  <c r="J20" i="18"/>
  <c r="J17" i="15"/>
  <c r="K11" i="1"/>
  <c r="I30" i="15"/>
  <c r="J30" i="15" s="1"/>
  <c r="Z75" i="17"/>
  <c r="E12" i="16"/>
  <c r="V72" i="17"/>
  <c r="V74" i="17" s="1"/>
  <c r="F13" i="16" s="1"/>
  <c r="S72" i="17"/>
  <c r="F12" i="16" s="1"/>
  <c r="M72" i="17"/>
  <c r="C12" i="16" s="1"/>
  <c r="K71" i="17"/>
  <c r="J71" i="17"/>
  <c r="L71" i="17"/>
  <c r="I71" i="17"/>
  <c r="K70" i="17"/>
  <c r="J70" i="17"/>
  <c r="L70" i="17"/>
  <c r="I70" i="17"/>
  <c r="K69" i="17"/>
  <c r="J69" i="17"/>
  <c r="L69" i="17"/>
  <c r="I69" i="17"/>
  <c r="K68" i="17"/>
  <c r="J68" i="17"/>
  <c r="L68" i="17"/>
  <c r="L72" i="17" s="1"/>
  <c r="B12" i="16" s="1"/>
  <c r="I68" i="17"/>
  <c r="I72" i="17" s="1"/>
  <c r="D12" i="16" s="1"/>
  <c r="S65" i="17"/>
  <c r="P65" i="17"/>
  <c r="E11" i="16" s="1"/>
  <c r="K64" i="17"/>
  <c r="J64" i="17"/>
  <c r="L64" i="17"/>
  <c r="I64" i="17"/>
  <c r="K63" i="17"/>
  <c r="J63" i="17"/>
  <c r="L63" i="17"/>
  <c r="I63" i="17"/>
  <c r="K62" i="17"/>
  <c r="J62" i="17"/>
  <c r="L62" i="17"/>
  <c r="I62" i="17"/>
  <c r="K61" i="17"/>
  <c r="J61" i="17"/>
  <c r="L61" i="17"/>
  <c r="I61" i="17"/>
  <c r="K60" i="17"/>
  <c r="J60" i="17"/>
  <c r="M60" i="17"/>
  <c r="I60" i="17"/>
  <c r="K59" i="17"/>
  <c r="J59" i="17"/>
  <c r="M59" i="17"/>
  <c r="I59" i="17"/>
  <c r="K58" i="17"/>
  <c r="J58" i="17"/>
  <c r="M58" i="17"/>
  <c r="I58" i="17"/>
  <c r="K57" i="17"/>
  <c r="J57" i="17"/>
  <c r="M57" i="17"/>
  <c r="I57" i="17"/>
  <c r="K56" i="17"/>
  <c r="J56" i="17"/>
  <c r="M56" i="17"/>
  <c r="I56" i="17"/>
  <c r="K55" i="17"/>
  <c r="J55" i="17"/>
  <c r="M55" i="17"/>
  <c r="I55" i="17"/>
  <c r="K54" i="17"/>
  <c r="J54" i="17"/>
  <c r="M54" i="17"/>
  <c r="I54" i="17"/>
  <c r="K53" i="17"/>
  <c r="J53" i="17"/>
  <c r="M53" i="17"/>
  <c r="I53" i="17"/>
  <c r="K52" i="17"/>
  <c r="J52" i="17"/>
  <c r="M52" i="17"/>
  <c r="I52" i="17"/>
  <c r="K51" i="17"/>
  <c r="J51" i="17"/>
  <c r="M51" i="17"/>
  <c r="I51" i="17"/>
  <c r="K50" i="17"/>
  <c r="J50" i="17"/>
  <c r="M50" i="17"/>
  <c r="I50" i="17"/>
  <c r="K49" i="17"/>
  <c r="J49" i="17"/>
  <c r="M49" i="17"/>
  <c r="I49" i="17"/>
  <c r="K48" i="17"/>
  <c r="J48" i="17"/>
  <c r="M48" i="17"/>
  <c r="I48" i="17"/>
  <c r="K47" i="17"/>
  <c r="J47" i="17"/>
  <c r="M47" i="17"/>
  <c r="I47" i="17"/>
  <c r="K46" i="17"/>
  <c r="J46" i="17"/>
  <c r="M46" i="17"/>
  <c r="I46" i="17"/>
  <c r="K45" i="17"/>
  <c r="J45" i="17"/>
  <c r="M45" i="17"/>
  <c r="I45" i="17"/>
  <c r="K44" i="17"/>
  <c r="J44" i="17"/>
  <c r="M44" i="17"/>
  <c r="I44" i="17"/>
  <c r="K43" i="17"/>
  <c r="J43" i="17"/>
  <c r="L43" i="17"/>
  <c r="I43" i="17"/>
  <c r="K42" i="17"/>
  <c r="J42" i="17"/>
  <c r="L42" i="17"/>
  <c r="I42" i="17"/>
  <c r="K41" i="17"/>
  <c r="J41" i="17"/>
  <c r="L41" i="17"/>
  <c r="I41" i="17"/>
  <c r="K40" i="17"/>
  <c r="J40" i="17"/>
  <c r="L40" i="17"/>
  <c r="I40" i="17"/>
  <c r="K39" i="17"/>
  <c r="J39" i="17"/>
  <c r="L39" i="17"/>
  <c r="I39" i="17"/>
  <c r="K38" i="17"/>
  <c r="J38" i="17"/>
  <c r="L38" i="17"/>
  <c r="I38" i="17"/>
  <c r="K37" i="17"/>
  <c r="J37" i="17"/>
  <c r="L37" i="17"/>
  <c r="I37" i="17"/>
  <c r="K36" i="17"/>
  <c r="J36" i="17"/>
  <c r="L36" i="17"/>
  <c r="I36" i="17"/>
  <c r="K35" i="17"/>
  <c r="J35" i="17"/>
  <c r="L35" i="17"/>
  <c r="I35" i="17"/>
  <c r="K34" i="17"/>
  <c r="J34" i="17"/>
  <c r="L34" i="17"/>
  <c r="I34" i="17"/>
  <c r="K33" i="17"/>
  <c r="J33" i="17"/>
  <c r="L33" i="17"/>
  <c r="I33" i="17"/>
  <c r="K32" i="17"/>
  <c r="J32" i="17"/>
  <c r="L32" i="17"/>
  <c r="I32" i="17"/>
  <c r="K31" i="17"/>
  <c r="J31" i="17"/>
  <c r="L31" i="17"/>
  <c r="I31" i="17"/>
  <c r="K30" i="17"/>
  <c r="J30" i="17"/>
  <c r="L30" i="17"/>
  <c r="I30" i="17"/>
  <c r="K29" i="17"/>
  <c r="J29" i="17"/>
  <c r="L29" i="17"/>
  <c r="I29" i="17"/>
  <c r="K28" i="17"/>
  <c r="J28" i="17"/>
  <c r="L28" i="17"/>
  <c r="I28" i="17"/>
  <c r="K27" i="17"/>
  <c r="J27" i="17"/>
  <c r="L27" i="17"/>
  <c r="I27" i="17"/>
  <c r="K26" i="17"/>
  <c r="J26" i="17"/>
  <c r="L26" i="17"/>
  <c r="I26" i="17"/>
  <c r="K25" i="17"/>
  <c r="J25" i="17"/>
  <c r="L25" i="17"/>
  <c r="I25" i="17"/>
  <c r="K24" i="17"/>
  <c r="J24" i="17"/>
  <c r="L24" i="17"/>
  <c r="I24" i="17"/>
  <c r="K23" i="17"/>
  <c r="J23" i="17"/>
  <c r="L23" i="17"/>
  <c r="I23" i="17"/>
  <c r="K22" i="17"/>
  <c r="J22" i="17"/>
  <c r="L22" i="17"/>
  <c r="I22" i="17"/>
  <c r="K21" i="17"/>
  <c r="J21" i="17"/>
  <c r="L21" i="17"/>
  <c r="I21" i="17"/>
  <c r="K20" i="17"/>
  <c r="J20" i="17"/>
  <c r="L20" i="17"/>
  <c r="I20" i="17"/>
  <c r="K19" i="17"/>
  <c r="J19" i="17"/>
  <c r="L19" i="17"/>
  <c r="I19" i="17"/>
  <c r="K18" i="17"/>
  <c r="J18" i="17"/>
  <c r="L18" i="17"/>
  <c r="I18" i="17"/>
  <c r="K17" i="17"/>
  <c r="J17" i="17"/>
  <c r="L17" i="17"/>
  <c r="I17" i="17"/>
  <c r="K16" i="17"/>
  <c r="J16" i="17"/>
  <c r="L16" i="17"/>
  <c r="I16" i="17"/>
  <c r="K15" i="17"/>
  <c r="J15" i="17"/>
  <c r="L15" i="17"/>
  <c r="I15" i="17"/>
  <c r="K14" i="17"/>
  <c r="J14" i="17"/>
  <c r="L14" i="17"/>
  <c r="I14" i="17"/>
  <c r="K13" i="17"/>
  <c r="J13" i="17"/>
  <c r="L13" i="17"/>
  <c r="I13" i="17"/>
  <c r="K12" i="17"/>
  <c r="J12" i="17"/>
  <c r="L12" i="17"/>
  <c r="I12" i="17"/>
  <c r="K11" i="17"/>
  <c r="K75" i="17" s="1"/>
  <c r="J11" i="17"/>
  <c r="L11" i="17"/>
  <c r="I11" i="17"/>
  <c r="J20" i="15"/>
  <c r="J17" i="12"/>
  <c r="K10" i="1"/>
  <c r="J30" i="12"/>
  <c r="I30" i="12"/>
  <c r="Z88" i="14"/>
  <c r="E23" i="13"/>
  <c r="V85" i="14"/>
  <c r="V87" i="14" s="1"/>
  <c r="F24" i="13" s="1"/>
  <c r="M85" i="14"/>
  <c r="C23" i="13" s="1"/>
  <c r="K84" i="14"/>
  <c r="J84" i="14"/>
  <c r="S84" i="14"/>
  <c r="L84" i="14"/>
  <c r="I84" i="14"/>
  <c r="K83" i="14"/>
  <c r="J83" i="14"/>
  <c r="S83" i="14"/>
  <c r="L83" i="14"/>
  <c r="I83" i="14"/>
  <c r="K82" i="14"/>
  <c r="J82" i="14"/>
  <c r="S82" i="14"/>
  <c r="S85" i="14" s="1"/>
  <c r="F23" i="13" s="1"/>
  <c r="L82" i="14"/>
  <c r="L85" i="14" s="1"/>
  <c r="B23" i="13" s="1"/>
  <c r="I82" i="14"/>
  <c r="P79" i="14"/>
  <c r="E22" i="13" s="1"/>
  <c r="K78" i="14"/>
  <c r="J78" i="14"/>
  <c r="S78" i="14"/>
  <c r="M78" i="14"/>
  <c r="I78" i="14"/>
  <c r="K77" i="14"/>
  <c r="J77" i="14"/>
  <c r="S77" i="14"/>
  <c r="M77" i="14"/>
  <c r="I77" i="14"/>
  <c r="K76" i="14"/>
  <c r="J76" i="14"/>
  <c r="L76" i="14"/>
  <c r="I76" i="14"/>
  <c r="K75" i="14"/>
  <c r="J75" i="14"/>
  <c r="S75" i="14"/>
  <c r="L75" i="14"/>
  <c r="I75" i="14"/>
  <c r="K74" i="14"/>
  <c r="J74" i="14"/>
  <c r="S74" i="14"/>
  <c r="S79" i="14" s="1"/>
  <c r="F22" i="13" s="1"/>
  <c r="L74" i="14"/>
  <c r="I74" i="14"/>
  <c r="I79" i="14" s="1"/>
  <c r="D22" i="13" s="1"/>
  <c r="P71" i="14"/>
  <c r="E21" i="13" s="1"/>
  <c r="K70" i="14"/>
  <c r="J70" i="14"/>
  <c r="S70" i="14"/>
  <c r="M70" i="14"/>
  <c r="I70" i="14"/>
  <c r="K69" i="14"/>
  <c r="J69" i="14"/>
  <c r="S69" i="14"/>
  <c r="M69" i="14"/>
  <c r="M71" i="14" s="1"/>
  <c r="C21" i="13" s="1"/>
  <c r="I69" i="14"/>
  <c r="K68" i="14"/>
  <c r="J68" i="14"/>
  <c r="L68" i="14"/>
  <c r="I68" i="14"/>
  <c r="K67" i="14"/>
  <c r="J67" i="14"/>
  <c r="S67" i="14"/>
  <c r="L67" i="14"/>
  <c r="I67" i="14"/>
  <c r="K66" i="14"/>
  <c r="J66" i="14"/>
  <c r="S66" i="14"/>
  <c r="S71" i="14" s="1"/>
  <c r="F21" i="13" s="1"/>
  <c r="L66" i="14"/>
  <c r="L71" i="14" s="1"/>
  <c r="B21" i="13" s="1"/>
  <c r="I66" i="14"/>
  <c r="E20" i="13"/>
  <c r="P63" i="14"/>
  <c r="K62" i="14"/>
  <c r="J62" i="14"/>
  <c r="S62" i="14"/>
  <c r="M62" i="14"/>
  <c r="I62" i="14"/>
  <c r="K61" i="14"/>
  <c r="J61" i="14"/>
  <c r="S61" i="14"/>
  <c r="M61" i="14"/>
  <c r="I61" i="14"/>
  <c r="K60" i="14"/>
  <c r="J60" i="14"/>
  <c r="M60" i="14"/>
  <c r="H63" i="14" s="1"/>
  <c r="I60" i="14"/>
  <c r="K59" i="14"/>
  <c r="J59" i="14"/>
  <c r="L59" i="14"/>
  <c r="I59" i="14"/>
  <c r="K58" i="14"/>
  <c r="J58" i="14"/>
  <c r="S58" i="14"/>
  <c r="S63" i="14" s="1"/>
  <c r="F20" i="13" s="1"/>
  <c r="L58" i="14"/>
  <c r="I58" i="14"/>
  <c r="K57" i="14"/>
  <c r="J57" i="14"/>
  <c r="L57" i="14"/>
  <c r="I57" i="14"/>
  <c r="I63" i="14" s="1"/>
  <c r="D20" i="13" s="1"/>
  <c r="P54" i="14"/>
  <c r="E19" i="13" s="1"/>
  <c r="K53" i="14"/>
  <c r="J53" i="14"/>
  <c r="S53" i="14"/>
  <c r="M53" i="14"/>
  <c r="H54" i="14" s="1"/>
  <c r="I53" i="14"/>
  <c r="K52" i="14"/>
  <c r="J52" i="14"/>
  <c r="L52" i="14"/>
  <c r="I52" i="14"/>
  <c r="K51" i="14"/>
  <c r="J51" i="14"/>
  <c r="S51" i="14"/>
  <c r="L51" i="14"/>
  <c r="I51" i="14"/>
  <c r="K50" i="14"/>
  <c r="J50" i="14"/>
  <c r="S50" i="14"/>
  <c r="S54" i="14" s="1"/>
  <c r="F19" i="13" s="1"/>
  <c r="L50" i="14"/>
  <c r="I50" i="14"/>
  <c r="I54" i="14" s="1"/>
  <c r="D19" i="13" s="1"/>
  <c r="P47" i="14"/>
  <c r="E18" i="13" s="1"/>
  <c r="H47" i="14"/>
  <c r="M47" i="14"/>
  <c r="K46" i="14"/>
  <c r="J46" i="14"/>
  <c r="L46" i="14"/>
  <c r="I46" i="14"/>
  <c r="K45" i="14"/>
  <c r="J45" i="14"/>
  <c r="S45" i="14"/>
  <c r="S47" i="14" s="1"/>
  <c r="F18" i="13" s="1"/>
  <c r="L45" i="14"/>
  <c r="I45" i="14"/>
  <c r="S39" i="14"/>
  <c r="F14" i="13" s="1"/>
  <c r="P39" i="14"/>
  <c r="E14" i="13" s="1"/>
  <c r="H39" i="14"/>
  <c r="M39" i="14"/>
  <c r="C14" i="13" s="1"/>
  <c r="K38" i="14"/>
  <c r="J38" i="14"/>
  <c r="L38" i="14"/>
  <c r="L39" i="14" s="1"/>
  <c r="B14" i="13" s="1"/>
  <c r="I38" i="14"/>
  <c r="I39" i="14" s="1"/>
  <c r="D14" i="13" s="1"/>
  <c r="P35" i="14"/>
  <c r="E13" i="13" s="1"/>
  <c r="H35" i="14"/>
  <c r="M35" i="14"/>
  <c r="C13" i="13" s="1"/>
  <c r="K34" i="14"/>
  <c r="J34" i="14"/>
  <c r="S34" i="14"/>
  <c r="L34" i="14"/>
  <c r="I34" i="14"/>
  <c r="K33" i="14"/>
  <c r="J33" i="14"/>
  <c r="S33" i="14"/>
  <c r="S35" i="14" s="1"/>
  <c r="F13" i="13" s="1"/>
  <c r="L33" i="14"/>
  <c r="L35" i="14" s="1"/>
  <c r="B13" i="13" s="1"/>
  <c r="I33" i="14"/>
  <c r="P30" i="14"/>
  <c r="E12" i="13" s="1"/>
  <c r="K29" i="14"/>
  <c r="J29" i="14"/>
  <c r="S29" i="14"/>
  <c r="M29" i="14"/>
  <c r="I29" i="14"/>
  <c r="K28" i="14"/>
  <c r="J28" i="14"/>
  <c r="S28" i="14"/>
  <c r="M28" i="14"/>
  <c r="I28" i="14"/>
  <c r="K27" i="14"/>
  <c r="J27" i="14"/>
  <c r="S27" i="14"/>
  <c r="L27" i="14"/>
  <c r="I27" i="14"/>
  <c r="K26" i="14"/>
  <c r="J26" i="14"/>
  <c r="S26" i="14"/>
  <c r="L26" i="14"/>
  <c r="I26" i="14"/>
  <c r="K25" i="14"/>
  <c r="J25" i="14"/>
  <c r="S25" i="14"/>
  <c r="L25" i="14"/>
  <c r="I25" i="14"/>
  <c r="K24" i="14"/>
  <c r="J24" i="14"/>
  <c r="S24" i="14"/>
  <c r="L24" i="14"/>
  <c r="I24" i="14"/>
  <c r="K23" i="14"/>
  <c r="J23" i="14"/>
  <c r="S23" i="14"/>
  <c r="L23" i="14"/>
  <c r="I23" i="14"/>
  <c r="K22" i="14"/>
  <c r="J22" i="14"/>
  <c r="S22" i="14"/>
  <c r="L22" i="14"/>
  <c r="I22" i="14"/>
  <c r="K21" i="14"/>
  <c r="J21" i="14"/>
  <c r="S21" i="14"/>
  <c r="L21" i="14"/>
  <c r="I21" i="14"/>
  <c r="K20" i="14"/>
  <c r="J20" i="14"/>
  <c r="S20" i="14"/>
  <c r="L20" i="14"/>
  <c r="I20" i="14"/>
  <c r="K19" i="14"/>
  <c r="J19" i="14"/>
  <c r="S19" i="14"/>
  <c r="L19" i="14"/>
  <c r="I19" i="14"/>
  <c r="K18" i="14"/>
  <c r="J18" i="14"/>
  <c r="S18" i="14"/>
  <c r="L18" i="14"/>
  <c r="I18" i="14"/>
  <c r="K17" i="14"/>
  <c r="J17" i="14"/>
  <c r="S17" i="14"/>
  <c r="S30" i="14" s="1"/>
  <c r="F12" i="13" s="1"/>
  <c r="L17" i="14"/>
  <c r="L30" i="14" s="1"/>
  <c r="B12" i="13" s="1"/>
  <c r="I17" i="14"/>
  <c r="P14" i="14"/>
  <c r="P41" i="14" s="1"/>
  <c r="E15" i="13" s="1"/>
  <c r="H14" i="14"/>
  <c r="M14" i="14"/>
  <c r="K13" i="14"/>
  <c r="J13" i="14"/>
  <c r="S13" i="14"/>
  <c r="L13" i="14"/>
  <c r="I13" i="14"/>
  <c r="K12" i="14"/>
  <c r="J12" i="14"/>
  <c r="S12" i="14"/>
  <c r="L12" i="14"/>
  <c r="I12" i="14"/>
  <c r="K11" i="14"/>
  <c r="K88" i="14" s="1"/>
  <c r="J11" i="14"/>
  <c r="S11" i="14"/>
  <c r="L11" i="14"/>
  <c r="I11" i="14"/>
  <c r="J20" i="12"/>
  <c r="J17" i="9"/>
  <c r="K9" i="1"/>
  <c r="I30" i="9"/>
  <c r="J30" i="9" s="1"/>
  <c r="Z91" i="11"/>
  <c r="E23" i="10"/>
  <c r="V88" i="11"/>
  <c r="V90" i="11" s="1"/>
  <c r="F24" i="10" s="1"/>
  <c r="M88" i="11"/>
  <c r="C23" i="10" s="1"/>
  <c r="K87" i="11"/>
  <c r="J87" i="11"/>
  <c r="S87" i="11"/>
  <c r="L87" i="11"/>
  <c r="I87" i="11"/>
  <c r="K86" i="11"/>
  <c r="J86" i="11"/>
  <c r="S86" i="11"/>
  <c r="L86" i="11"/>
  <c r="I86" i="11"/>
  <c r="K85" i="11"/>
  <c r="J85" i="11"/>
  <c r="S85" i="11"/>
  <c r="S88" i="11" s="1"/>
  <c r="F23" i="10" s="1"/>
  <c r="L85" i="11"/>
  <c r="L88" i="11" s="1"/>
  <c r="B23" i="10" s="1"/>
  <c r="I85" i="11"/>
  <c r="P82" i="11"/>
  <c r="E22" i="10" s="1"/>
  <c r="K81" i="11"/>
  <c r="J81" i="11"/>
  <c r="S81" i="11"/>
  <c r="M81" i="11"/>
  <c r="I81" i="11"/>
  <c r="K80" i="11"/>
  <c r="J80" i="11"/>
  <c r="S80" i="11"/>
  <c r="M80" i="11"/>
  <c r="I80" i="11"/>
  <c r="K79" i="11"/>
  <c r="J79" i="11"/>
  <c r="S79" i="11"/>
  <c r="M79" i="11"/>
  <c r="I79" i="11"/>
  <c r="K78" i="11"/>
  <c r="J78" i="11"/>
  <c r="S78" i="11"/>
  <c r="M78" i="11"/>
  <c r="I78" i="11"/>
  <c r="K77" i="11"/>
  <c r="J77" i="11"/>
  <c r="L77" i="11"/>
  <c r="I77" i="11"/>
  <c r="K76" i="11"/>
  <c r="J76" i="11"/>
  <c r="S76" i="11"/>
  <c r="L76" i="11"/>
  <c r="I76" i="11"/>
  <c r="K75" i="11"/>
  <c r="J75" i="11"/>
  <c r="S75" i="11"/>
  <c r="L75" i="11"/>
  <c r="I75" i="11"/>
  <c r="K74" i="11"/>
  <c r="J74" i="11"/>
  <c r="S74" i="11"/>
  <c r="S82" i="11" s="1"/>
  <c r="F22" i="10" s="1"/>
  <c r="L74" i="11"/>
  <c r="L82" i="11" s="1"/>
  <c r="B22" i="10" s="1"/>
  <c r="I74" i="11"/>
  <c r="P71" i="11"/>
  <c r="E21" i="10" s="1"/>
  <c r="K70" i="11"/>
  <c r="J70" i="11"/>
  <c r="S70" i="11"/>
  <c r="M70" i="11"/>
  <c r="I70" i="11"/>
  <c r="K69" i="11"/>
  <c r="J69" i="11"/>
  <c r="S69" i="11"/>
  <c r="M69" i="11"/>
  <c r="I69" i="11"/>
  <c r="K68" i="11"/>
  <c r="J68" i="11"/>
  <c r="L68" i="11"/>
  <c r="I68" i="11"/>
  <c r="K67" i="11"/>
  <c r="J67" i="11"/>
  <c r="S67" i="11"/>
  <c r="L67" i="11"/>
  <c r="I67" i="11"/>
  <c r="K66" i="11"/>
  <c r="J66" i="11"/>
  <c r="S66" i="11"/>
  <c r="S71" i="11" s="1"/>
  <c r="F21" i="10" s="1"/>
  <c r="L66" i="11"/>
  <c r="I66" i="11"/>
  <c r="P63" i="11"/>
  <c r="E20" i="10" s="1"/>
  <c r="K62" i="11"/>
  <c r="J62" i="11"/>
  <c r="S62" i="11"/>
  <c r="M62" i="11"/>
  <c r="I62" i="11"/>
  <c r="K61" i="11"/>
  <c r="J61" i="11"/>
  <c r="S61" i="11"/>
  <c r="M61" i="11"/>
  <c r="I61" i="11"/>
  <c r="K60" i="11"/>
  <c r="J60" i="11"/>
  <c r="M60" i="11"/>
  <c r="M63" i="11" s="1"/>
  <c r="C20" i="10" s="1"/>
  <c r="I60" i="11"/>
  <c r="K59" i="11"/>
  <c r="J59" i="11"/>
  <c r="L59" i="11"/>
  <c r="I59" i="11"/>
  <c r="K58" i="11"/>
  <c r="J58" i="11"/>
  <c r="S58" i="11"/>
  <c r="S63" i="11" s="1"/>
  <c r="F20" i="10" s="1"/>
  <c r="L58" i="11"/>
  <c r="I58" i="11"/>
  <c r="K57" i="11"/>
  <c r="J57" i="11"/>
  <c r="L57" i="11"/>
  <c r="I57" i="11"/>
  <c r="I63" i="11" s="1"/>
  <c r="D20" i="10" s="1"/>
  <c r="P54" i="11"/>
  <c r="E19" i="10" s="1"/>
  <c r="K53" i="11"/>
  <c r="J53" i="11"/>
  <c r="S53" i="11"/>
  <c r="M53" i="11"/>
  <c r="M54" i="11" s="1"/>
  <c r="C19" i="10" s="1"/>
  <c r="I53" i="11"/>
  <c r="K52" i="11"/>
  <c r="J52" i="11"/>
  <c r="L52" i="11"/>
  <c r="I52" i="11"/>
  <c r="K51" i="11"/>
  <c r="J51" i="11"/>
  <c r="S51" i="11"/>
  <c r="L51" i="11"/>
  <c r="I51" i="11"/>
  <c r="K50" i="11"/>
  <c r="J50" i="11"/>
  <c r="S50" i="11"/>
  <c r="S54" i="11" s="1"/>
  <c r="F19" i="10" s="1"/>
  <c r="L50" i="11"/>
  <c r="I50" i="11"/>
  <c r="I54" i="11" s="1"/>
  <c r="D19" i="10" s="1"/>
  <c r="P47" i="11"/>
  <c r="E18" i="10" s="1"/>
  <c r="H47" i="11"/>
  <c r="M47" i="11"/>
  <c r="K46" i="11"/>
  <c r="J46" i="11"/>
  <c r="L46" i="11"/>
  <c r="I46" i="11"/>
  <c r="K45" i="11"/>
  <c r="J45" i="11"/>
  <c r="S45" i="11"/>
  <c r="L45" i="11"/>
  <c r="I45" i="11"/>
  <c r="I47" i="11" s="1"/>
  <c r="D18" i="10" s="1"/>
  <c r="E14" i="10"/>
  <c r="C14" i="10"/>
  <c r="S39" i="11"/>
  <c r="F14" i="10" s="1"/>
  <c r="P39" i="11"/>
  <c r="H39" i="11"/>
  <c r="M39" i="11"/>
  <c r="K38" i="11"/>
  <c r="J38" i="11"/>
  <c r="L38" i="11"/>
  <c r="L39" i="11" s="1"/>
  <c r="B14" i="10" s="1"/>
  <c r="I38" i="11"/>
  <c r="I39" i="11" s="1"/>
  <c r="D14" i="10" s="1"/>
  <c r="P35" i="11"/>
  <c r="E13" i="10" s="1"/>
  <c r="H35" i="11"/>
  <c r="M35" i="11"/>
  <c r="C13" i="10" s="1"/>
  <c r="K34" i="11"/>
  <c r="J34" i="11"/>
  <c r="S34" i="11"/>
  <c r="L34" i="11"/>
  <c r="I34" i="11"/>
  <c r="K33" i="11"/>
  <c r="J33" i="11"/>
  <c r="S33" i="11"/>
  <c r="S35" i="11" s="1"/>
  <c r="F13" i="10" s="1"/>
  <c r="L33" i="11"/>
  <c r="L35" i="11" s="1"/>
  <c r="B13" i="10" s="1"/>
  <c r="I33" i="11"/>
  <c r="E12" i="10"/>
  <c r="P30" i="11"/>
  <c r="K29" i="11"/>
  <c r="J29" i="11"/>
  <c r="S29" i="11"/>
  <c r="M29" i="11"/>
  <c r="I29" i="11"/>
  <c r="K28" i="11"/>
  <c r="J28" i="11"/>
  <c r="S28" i="11"/>
  <c r="M28" i="11"/>
  <c r="H30" i="11" s="1"/>
  <c r="I28" i="11"/>
  <c r="K27" i="11"/>
  <c r="J27" i="11"/>
  <c r="S27" i="11"/>
  <c r="L27" i="11"/>
  <c r="I27" i="11"/>
  <c r="K26" i="11"/>
  <c r="J26" i="11"/>
  <c r="S26" i="11"/>
  <c r="L26" i="11"/>
  <c r="I26" i="11"/>
  <c r="K25" i="11"/>
  <c r="J25" i="11"/>
  <c r="S25" i="11"/>
  <c r="L25" i="11"/>
  <c r="I25" i="11"/>
  <c r="K24" i="11"/>
  <c r="J24" i="11"/>
  <c r="S24" i="11"/>
  <c r="L24" i="11"/>
  <c r="I24" i="11"/>
  <c r="K23" i="11"/>
  <c r="J23" i="11"/>
  <c r="S23" i="11"/>
  <c r="L23" i="11"/>
  <c r="I23" i="11"/>
  <c r="K22" i="11"/>
  <c r="J22" i="11"/>
  <c r="S22" i="11"/>
  <c r="L22" i="11"/>
  <c r="I22" i="11"/>
  <c r="K21" i="11"/>
  <c r="J21" i="11"/>
  <c r="S21" i="11"/>
  <c r="L21" i="11"/>
  <c r="I21" i="11"/>
  <c r="K20" i="11"/>
  <c r="J20" i="11"/>
  <c r="S20" i="11"/>
  <c r="L20" i="11"/>
  <c r="I20" i="11"/>
  <c r="K19" i="11"/>
  <c r="J19" i="11"/>
  <c r="S19" i="11"/>
  <c r="L19" i="11"/>
  <c r="I19" i="11"/>
  <c r="K18" i="11"/>
  <c r="J18" i="11"/>
  <c r="S18" i="11"/>
  <c r="L18" i="11"/>
  <c r="I18" i="11"/>
  <c r="K17" i="11"/>
  <c r="J17" i="11"/>
  <c r="S17" i="11"/>
  <c r="S30" i="11" s="1"/>
  <c r="F12" i="10" s="1"/>
  <c r="L17" i="11"/>
  <c r="I17" i="11"/>
  <c r="I30" i="11" s="1"/>
  <c r="D12" i="10" s="1"/>
  <c r="P14" i="11"/>
  <c r="P41" i="11" s="1"/>
  <c r="E15" i="10" s="1"/>
  <c r="H14" i="11"/>
  <c r="M14" i="11"/>
  <c r="C11" i="10" s="1"/>
  <c r="K13" i="11"/>
  <c r="J13" i="11"/>
  <c r="S13" i="11"/>
  <c r="L13" i="11"/>
  <c r="I13" i="11"/>
  <c r="K12" i="11"/>
  <c r="J12" i="11"/>
  <c r="S12" i="11"/>
  <c r="L12" i="11"/>
  <c r="I12" i="11"/>
  <c r="K11" i="11"/>
  <c r="K91" i="11" s="1"/>
  <c r="J11" i="11"/>
  <c r="S11" i="11"/>
  <c r="L11" i="11"/>
  <c r="I11" i="11"/>
  <c r="J20" i="9"/>
  <c r="J17" i="6"/>
  <c r="K8" i="1"/>
  <c r="I30" i="6"/>
  <c r="J30" i="6" s="1"/>
  <c r="Z56" i="8"/>
  <c r="E20" i="7"/>
  <c r="V53" i="8"/>
  <c r="V55" i="8" s="1"/>
  <c r="F21" i="7" s="1"/>
  <c r="S53" i="8"/>
  <c r="F20" i="7" s="1"/>
  <c r="M53" i="8"/>
  <c r="M55" i="8" s="1"/>
  <c r="C21" i="7" s="1"/>
  <c r="E18" i="6" s="1"/>
  <c r="K52" i="8"/>
  <c r="J52" i="8"/>
  <c r="L52" i="8"/>
  <c r="L53" i="8" s="1"/>
  <c r="B20" i="7" s="1"/>
  <c r="I52" i="8"/>
  <c r="S46" i="8"/>
  <c r="F16" i="7" s="1"/>
  <c r="P46" i="8"/>
  <c r="E16" i="7" s="1"/>
  <c r="H46" i="8"/>
  <c r="M46" i="8"/>
  <c r="C16" i="7" s="1"/>
  <c r="K45" i="8"/>
  <c r="J45" i="8"/>
  <c r="L45" i="8"/>
  <c r="I45" i="8"/>
  <c r="K44" i="8"/>
  <c r="J44" i="8"/>
  <c r="V44" i="8"/>
  <c r="L44" i="8"/>
  <c r="I44" i="8"/>
  <c r="I46" i="8" s="1"/>
  <c r="D16" i="7" s="1"/>
  <c r="S41" i="8"/>
  <c r="S48" i="8" s="1"/>
  <c r="F17" i="7" s="1"/>
  <c r="P41" i="8"/>
  <c r="P48" i="8" s="1"/>
  <c r="E17" i="7" s="1"/>
  <c r="H41" i="8"/>
  <c r="M41" i="8"/>
  <c r="C15" i="7" s="1"/>
  <c r="K40" i="8"/>
  <c r="J40" i="8"/>
  <c r="V40" i="8"/>
  <c r="L40" i="8"/>
  <c r="I40" i="8"/>
  <c r="K39" i="8"/>
  <c r="J39" i="8"/>
  <c r="V39" i="8"/>
  <c r="L39" i="8"/>
  <c r="I39" i="8"/>
  <c r="K38" i="8"/>
  <c r="J38" i="8"/>
  <c r="V38" i="8"/>
  <c r="L38" i="8"/>
  <c r="I38" i="8"/>
  <c r="K37" i="8"/>
  <c r="J37" i="8"/>
  <c r="L37" i="8"/>
  <c r="I37" i="8"/>
  <c r="K36" i="8"/>
  <c r="J36" i="8"/>
  <c r="V36" i="8"/>
  <c r="L36" i="8"/>
  <c r="I36" i="8"/>
  <c r="K35" i="8"/>
  <c r="J35" i="8"/>
  <c r="V35" i="8"/>
  <c r="L35" i="8"/>
  <c r="I35" i="8"/>
  <c r="K34" i="8"/>
  <c r="J34" i="8"/>
  <c r="V34" i="8"/>
  <c r="L34" i="8"/>
  <c r="I34" i="8"/>
  <c r="P30" i="8"/>
  <c r="E12" i="7" s="1"/>
  <c r="E11" i="7"/>
  <c r="C11" i="7"/>
  <c r="S28" i="8"/>
  <c r="P28" i="8"/>
  <c r="H28" i="8"/>
  <c r="M28" i="8"/>
  <c r="K27" i="8"/>
  <c r="J27" i="8"/>
  <c r="L27" i="8"/>
  <c r="I27" i="8"/>
  <c r="K26" i="8"/>
  <c r="J26" i="8"/>
  <c r="L26" i="8"/>
  <c r="I26" i="8"/>
  <c r="K25" i="8"/>
  <c r="J25" i="8"/>
  <c r="L25" i="8"/>
  <c r="I25" i="8"/>
  <c r="K24" i="8"/>
  <c r="J24" i="8"/>
  <c r="L24" i="8"/>
  <c r="I24" i="8"/>
  <c r="K23" i="8"/>
  <c r="J23" i="8"/>
  <c r="L23" i="8"/>
  <c r="I23" i="8"/>
  <c r="K22" i="8"/>
  <c r="J22" i="8"/>
  <c r="L22" i="8"/>
  <c r="I22" i="8"/>
  <c r="K21" i="8"/>
  <c r="J21" i="8"/>
  <c r="V21" i="8"/>
  <c r="L21" i="8"/>
  <c r="I21" i="8"/>
  <c r="K20" i="8"/>
  <c r="J20" i="8"/>
  <c r="V20" i="8"/>
  <c r="L20" i="8"/>
  <c r="I20" i="8"/>
  <c r="K19" i="8"/>
  <c r="J19" i="8"/>
  <c r="V19" i="8"/>
  <c r="L19" i="8"/>
  <c r="I19" i="8"/>
  <c r="K18" i="8"/>
  <c r="J18" i="8"/>
  <c r="V18" i="8"/>
  <c r="L18" i="8"/>
  <c r="I18" i="8"/>
  <c r="K17" i="8"/>
  <c r="J17" i="8"/>
  <c r="V17" i="8"/>
  <c r="L17" i="8"/>
  <c r="I17" i="8"/>
  <c r="K16" i="8"/>
  <c r="J16" i="8"/>
  <c r="V16" i="8"/>
  <c r="L16" i="8"/>
  <c r="I16" i="8"/>
  <c r="K15" i="8"/>
  <c r="J15" i="8"/>
  <c r="L15" i="8"/>
  <c r="I15" i="8"/>
  <c r="K14" i="8"/>
  <c r="J14" i="8"/>
  <c r="V14" i="8"/>
  <c r="L14" i="8"/>
  <c r="I14" i="8"/>
  <c r="K13" i="8"/>
  <c r="J13" i="8"/>
  <c r="V13" i="8"/>
  <c r="L13" i="8"/>
  <c r="I13" i="8"/>
  <c r="K12" i="8"/>
  <c r="J12" i="8"/>
  <c r="V12" i="8"/>
  <c r="L12" i="8"/>
  <c r="I12" i="8"/>
  <c r="K11" i="8"/>
  <c r="K56" i="8" s="1"/>
  <c r="J11" i="8"/>
  <c r="V11" i="8"/>
  <c r="V56" i="8" s="1"/>
  <c r="F23" i="7" s="1"/>
  <c r="L11" i="8"/>
  <c r="I11" i="8"/>
  <c r="J20" i="6"/>
  <c r="J17" i="3"/>
  <c r="K7" i="1"/>
  <c r="I30" i="3"/>
  <c r="J30" i="3" s="1"/>
  <c r="Z67" i="5"/>
  <c r="E22" i="4"/>
  <c r="V64" i="5"/>
  <c r="V66" i="5" s="1"/>
  <c r="F23" i="4" s="1"/>
  <c r="S64" i="5"/>
  <c r="F22" i="4" s="1"/>
  <c r="M64" i="5"/>
  <c r="M66" i="5" s="1"/>
  <c r="C23" i="4" s="1"/>
  <c r="E18" i="3" s="1"/>
  <c r="K63" i="5"/>
  <c r="J63" i="5"/>
  <c r="L63" i="5"/>
  <c r="L64" i="5" s="1"/>
  <c r="B22" i="4" s="1"/>
  <c r="I63" i="5"/>
  <c r="S57" i="5"/>
  <c r="F18" i="4" s="1"/>
  <c r="P57" i="5"/>
  <c r="E18" i="4" s="1"/>
  <c r="H57" i="5"/>
  <c r="M57" i="5"/>
  <c r="C18" i="4" s="1"/>
  <c r="K56" i="5"/>
  <c r="J56" i="5"/>
  <c r="L56" i="5"/>
  <c r="I56" i="5"/>
  <c r="K55" i="5"/>
  <c r="J55" i="5"/>
  <c r="V55" i="5"/>
  <c r="L55" i="5"/>
  <c r="L57" i="5" s="1"/>
  <c r="B18" i="4" s="1"/>
  <c r="I55" i="5"/>
  <c r="S52" i="5"/>
  <c r="F17" i="4" s="1"/>
  <c r="P52" i="5"/>
  <c r="E17" i="4" s="1"/>
  <c r="H52" i="5"/>
  <c r="M52" i="5"/>
  <c r="C17" i="4" s="1"/>
  <c r="K51" i="5"/>
  <c r="J51" i="5"/>
  <c r="V51" i="5"/>
  <c r="L51" i="5"/>
  <c r="I51" i="5"/>
  <c r="K50" i="5"/>
  <c r="J50" i="5"/>
  <c r="V50" i="5"/>
  <c r="L50" i="5"/>
  <c r="I50" i="5"/>
  <c r="K49" i="5"/>
  <c r="J49" i="5"/>
  <c r="V49" i="5"/>
  <c r="L49" i="5"/>
  <c r="I49" i="5"/>
  <c r="K48" i="5"/>
  <c r="J48" i="5"/>
  <c r="L48" i="5"/>
  <c r="I48" i="5"/>
  <c r="K47" i="5"/>
  <c r="J47" i="5"/>
  <c r="V47" i="5"/>
  <c r="L47" i="5"/>
  <c r="I47" i="5"/>
  <c r="K46" i="5"/>
  <c r="J46" i="5"/>
  <c r="V46" i="5"/>
  <c r="L46" i="5"/>
  <c r="I46" i="5"/>
  <c r="K45" i="5"/>
  <c r="J45" i="5"/>
  <c r="V45" i="5"/>
  <c r="L45" i="5"/>
  <c r="L52" i="5" s="1"/>
  <c r="B17" i="4" s="1"/>
  <c r="I45" i="5"/>
  <c r="S42" i="5"/>
  <c r="F16" i="4" s="1"/>
  <c r="P42" i="5"/>
  <c r="E16" i="4" s="1"/>
  <c r="H42" i="5"/>
  <c r="M42" i="5"/>
  <c r="C16" i="4" s="1"/>
  <c r="K41" i="5"/>
  <c r="J41" i="5"/>
  <c r="L41" i="5"/>
  <c r="I41" i="5"/>
  <c r="K40" i="5"/>
  <c r="J40" i="5"/>
  <c r="V40" i="5"/>
  <c r="L40" i="5"/>
  <c r="I40" i="5"/>
  <c r="K39" i="5"/>
  <c r="J39" i="5"/>
  <c r="V39" i="5"/>
  <c r="L39" i="5"/>
  <c r="L42" i="5" s="1"/>
  <c r="B16" i="4" s="1"/>
  <c r="I39" i="5"/>
  <c r="E15" i="4"/>
  <c r="C15" i="4"/>
  <c r="S36" i="5"/>
  <c r="S59" i="5" s="1"/>
  <c r="F19" i="4" s="1"/>
  <c r="P36" i="5"/>
  <c r="P59" i="5" s="1"/>
  <c r="E19" i="4" s="1"/>
  <c r="H36" i="5"/>
  <c r="M36" i="5"/>
  <c r="M59" i="5" s="1"/>
  <c r="C19" i="4" s="1"/>
  <c r="E17" i="3" s="1"/>
  <c r="K35" i="5"/>
  <c r="J35" i="5"/>
  <c r="L35" i="5"/>
  <c r="I35" i="5"/>
  <c r="K34" i="5"/>
  <c r="J34" i="5"/>
  <c r="V34" i="5"/>
  <c r="L34" i="5"/>
  <c r="I34" i="5"/>
  <c r="S30" i="5"/>
  <c r="F12" i="4" s="1"/>
  <c r="F11" i="4"/>
  <c r="S28" i="5"/>
  <c r="P28" i="5"/>
  <c r="P30" i="5" s="1"/>
  <c r="E12" i="4" s="1"/>
  <c r="H28" i="5"/>
  <c r="M28" i="5"/>
  <c r="M30" i="5" s="1"/>
  <c r="C12" i="4" s="1"/>
  <c r="E16" i="3" s="1"/>
  <c r="K27" i="5"/>
  <c r="J27" i="5"/>
  <c r="L27" i="5"/>
  <c r="I27" i="5"/>
  <c r="K26" i="5"/>
  <c r="J26" i="5"/>
  <c r="L26" i="5"/>
  <c r="I26" i="5"/>
  <c r="K25" i="5"/>
  <c r="J25" i="5"/>
  <c r="L25" i="5"/>
  <c r="I25" i="5"/>
  <c r="K24" i="5"/>
  <c r="J24" i="5"/>
  <c r="L24" i="5"/>
  <c r="I24" i="5"/>
  <c r="K23" i="5"/>
  <c r="J23" i="5"/>
  <c r="L23" i="5"/>
  <c r="I23" i="5"/>
  <c r="K22" i="5"/>
  <c r="J22" i="5"/>
  <c r="L22" i="5"/>
  <c r="I22" i="5"/>
  <c r="K21" i="5"/>
  <c r="J21" i="5"/>
  <c r="V21" i="5"/>
  <c r="L21" i="5"/>
  <c r="I21" i="5"/>
  <c r="K20" i="5"/>
  <c r="J20" i="5"/>
  <c r="V20" i="5"/>
  <c r="L20" i="5"/>
  <c r="I20" i="5"/>
  <c r="K19" i="5"/>
  <c r="J19" i="5"/>
  <c r="V19" i="5"/>
  <c r="L19" i="5"/>
  <c r="I19" i="5"/>
  <c r="K18" i="5"/>
  <c r="J18" i="5"/>
  <c r="V18" i="5"/>
  <c r="L18" i="5"/>
  <c r="I18" i="5"/>
  <c r="K17" i="5"/>
  <c r="J17" i="5"/>
  <c r="V17" i="5"/>
  <c r="L17" i="5"/>
  <c r="I17" i="5"/>
  <c r="K16" i="5"/>
  <c r="J16" i="5"/>
  <c r="V16" i="5"/>
  <c r="L16" i="5"/>
  <c r="I16" i="5"/>
  <c r="K15" i="5"/>
  <c r="J15" i="5"/>
  <c r="L15" i="5"/>
  <c r="I15" i="5"/>
  <c r="K14" i="5"/>
  <c r="J14" i="5"/>
  <c r="V14" i="5"/>
  <c r="L14" i="5"/>
  <c r="I14" i="5"/>
  <c r="K13" i="5"/>
  <c r="J13" i="5"/>
  <c r="V13" i="5"/>
  <c r="L13" i="5"/>
  <c r="I13" i="5"/>
  <c r="K12" i="5"/>
  <c r="J12" i="5"/>
  <c r="V12" i="5"/>
  <c r="L12" i="5"/>
  <c r="I12" i="5"/>
  <c r="K11" i="5"/>
  <c r="K67" i="5" s="1"/>
  <c r="J11" i="5"/>
  <c r="V11" i="5"/>
  <c r="V67" i="5" s="1"/>
  <c r="F25" i="4" s="1"/>
  <c r="L11" i="5"/>
  <c r="I11" i="5"/>
  <c r="J20" i="3"/>
  <c r="I42" i="5" l="1"/>
  <c r="D16" i="4" s="1"/>
  <c r="I52" i="5"/>
  <c r="D17" i="4" s="1"/>
  <c r="I57" i="5"/>
  <c r="D18" i="4" s="1"/>
  <c r="L46" i="8"/>
  <c r="B16" i="7" s="1"/>
  <c r="I14" i="11"/>
  <c r="D11" i="10" s="1"/>
  <c r="L30" i="11"/>
  <c r="B12" i="10" s="1"/>
  <c r="I35" i="11"/>
  <c r="D13" i="10" s="1"/>
  <c r="L54" i="11"/>
  <c r="B19" i="10" s="1"/>
  <c r="L63" i="11"/>
  <c r="B20" i="10" s="1"/>
  <c r="L71" i="11"/>
  <c r="B21" i="10" s="1"/>
  <c r="H71" i="11"/>
  <c r="I82" i="11"/>
  <c r="D22" i="10" s="1"/>
  <c r="H82" i="11"/>
  <c r="I88" i="11"/>
  <c r="D23" i="10" s="1"/>
  <c r="I30" i="14"/>
  <c r="D12" i="13" s="1"/>
  <c r="M30" i="14"/>
  <c r="C12" i="13" s="1"/>
  <c r="I35" i="14"/>
  <c r="D13" i="13" s="1"/>
  <c r="L47" i="14"/>
  <c r="B18" i="13" s="1"/>
  <c r="L54" i="14"/>
  <c r="B19" i="13" s="1"/>
  <c r="L63" i="14"/>
  <c r="B20" i="13" s="1"/>
  <c r="L79" i="14"/>
  <c r="B22" i="13" s="1"/>
  <c r="I85" i="14"/>
  <c r="D23" i="13" s="1"/>
  <c r="I32" i="20"/>
  <c r="D12" i="19" s="1"/>
  <c r="L49" i="20"/>
  <c r="B13" i="19" s="1"/>
  <c r="H49" i="20"/>
  <c r="L70" i="20"/>
  <c r="B14" i="19" s="1"/>
  <c r="M70" i="20"/>
  <c r="C14" i="19" s="1"/>
  <c r="I70" i="20"/>
  <c r="D14" i="19" s="1"/>
  <c r="H79" i="14"/>
  <c r="I71" i="14"/>
  <c r="D21" i="13" s="1"/>
  <c r="I71" i="11"/>
  <c r="D21" i="10" s="1"/>
  <c r="I15" i="20"/>
  <c r="D11" i="19" s="1"/>
  <c r="M15" i="20"/>
  <c r="C11" i="19" s="1"/>
  <c r="M49" i="20"/>
  <c r="C13" i="19" s="1"/>
  <c r="V73" i="20"/>
  <c r="F17" i="19" s="1"/>
  <c r="L15" i="20"/>
  <c r="B11" i="19" s="1"/>
  <c r="H15" i="20"/>
  <c r="S15" i="20"/>
  <c r="F11" i="19" s="1"/>
  <c r="L65" i="17"/>
  <c r="B11" i="16" s="1"/>
  <c r="H65" i="17"/>
  <c r="L74" i="17"/>
  <c r="B13" i="16" s="1"/>
  <c r="D18" i="15" s="1"/>
  <c r="S74" i="17"/>
  <c r="E13" i="16" s="1"/>
  <c r="V75" i="17"/>
  <c r="F15" i="16" s="1"/>
  <c r="I65" i="17"/>
  <c r="D11" i="16" s="1"/>
  <c r="M65" i="17"/>
  <c r="C11" i="16" s="1"/>
  <c r="F11" i="16"/>
  <c r="H74" i="17"/>
  <c r="S88" i="14"/>
  <c r="E26" i="13" s="1"/>
  <c r="L14" i="14"/>
  <c r="B11" i="13" s="1"/>
  <c r="S14" i="14"/>
  <c r="F11" i="13" s="1"/>
  <c r="C11" i="13"/>
  <c r="E11" i="13"/>
  <c r="H30" i="14"/>
  <c r="I47" i="14"/>
  <c r="D18" i="13" s="1"/>
  <c r="M54" i="14"/>
  <c r="C19" i="13" s="1"/>
  <c r="M63" i="14"/>
  <c r="C20" i="13" s="1"/>
  <c r="H71" i="14"/>
  <c r="M79" i="14"/>
  <c r="C22" i="13" s="1"/>
  <c r="S87" i="14"/>
  <c r="E24" i="13" s="1"/>
  <c r="V88" i="14"/>
  <c r="F26" i="13" s="1"/>
  <c r="I14" i="14"/>
  <c r="D11" i="13" s="1"/>
  <c r="H41" i="14"/>
  <c r="S41" i="14"/>
  <c r="F15" i="13" s="1"/>
  <c r="C18" i="13"/>
  <c r="M30" i="11"/>
  <c r="C12" i="10" s="1"/>
  <c r="M41" i="11"/>
  <c r="C15" i="10" s="1"/>
  <c r="E16" i="9" s="1"/>
  <c r="S41" i="11"/>
  <c r="F15" i="10" s="1"/>
  <c r="L47" i="11"/>
  <c r="B18" i="10" s="1"/>
  <c r="S47" i="11"/>
  <c r="F18" i="10" s="1"/>
  <c r="C18" i="10"/>
  <c r="H54" i="11"/>
  <c r="H63" i="11"/>
  <c r="M71" i="11"/>
  <c r="C21" i="10" s="1"/>
  <c r="M82" i="11"/>
  <c r="C22" i="10" s="1"/>
  <c r="V91" i="11"/>
  <c r="F26" i="10" s="1"/>
  <c r="L14" i="11"/>
  <c r="B11" i="10" s="1"/>
  <c r="S14" i="11"/>
  <c r="F11" i="10" s="1"/>
  <c r="E11" i="10"/>
  <c r="I41" i="11"/>
  <c r="D15" i="10" s="1"/>
  <c r="L41" i="11"/>
  <c r="B15" i="10" s="1"/>
  <c r="F16" i="9"/>
  <c r="D16" i="9"/>
  <c r="L48" i="8"/>
  <c r="B17" i="7" s="1"/>
  <c r="D17" i="6" s="1"/>
  <c r="I28" i="8"/>
  <c r="D11" i="7" s="1"/>
  <c r="F11" i="7"/>
  <c r="H30" i="8"/>
  <c r="M30" i="8"/>
  <c r="C12" i="7" s="1"/>
  <c r="E16" i="6" s="1"/>
  <c r="S30" i="8"/>
  <c r="F12" i="7" s="1"/>
  <c r="I41" i="8"/>
  <c r="D15" i="7" s="1"/>
  <c r="F15" i="7"/>
  <c r="H48" i="8"/>
  <c r="M48" i="8"/>
  <c r="C17" i="7" s="1"/>
  <c r="E17" i="6" s="1"/>
  <c r="I53" i="8"/>
  <c r="D20" i="7" s="1"/>
  <c r="C20" i="7"/>
  <c r="L55" i="8"/>
  <c r="B21" i="7" s="1"/>
  <c r="D18" i="6" s="1"/>
  <c r="S55" i="8"/>
  <c r="E21" i="7" s="1"/>
  <c r="L28" i="8"/>
  <c r="B11" i="7" s="1"/>
  <c r="L41" i="8"/>
  <c r="B15" i="7" s="1"/>
  <c r="E15" i="7"/>
  <c r="H55" i="8"/>
  <c r="L28" i="5"/>
  <c r="B11" i="4" s="1"/>
  <c r="C11" i="4"/>
  <c r="E11" i="4"/>
  <c r="L30" i="5"/>
  <c r="B12" i="4" s="1"/>
  <c r="D16" i="3" s="1"/>
  <c r="I36" i="5"/>
  <c r="D15" i="4" s="1"/>
  <c r="F15" i="4"/>
  <c r="H59" i="5"/>
  <c r="I64" i="5"/>
  <c r="D22" i="4" s="1"/>
  <c r="C22" i="4"/>
  <c r="L66" i="5"/>
  <c r="B23" i="4" s="1"/>
  <c r="D18" i="3" s="1"/>
  <c r="S66" i="5"/>
  <c r="E23" i="4" s="1"/>
  <c r="H67" i="5"/>
  <c r="M67" i="5"/>
  <c r="C25" i="4" s="1"/>
  <c r="I28" i="5"/>
  <c r="D11" i="4" s="1"/>
  <c r="H30" i="5"/>
  <c r="L36" i="5"/>
  <c r="B15" i="4" s="1"/>
  <c r="H66" i="5"/>
  <c r="I90" i="11" l="1"/>
  <c r="D24" i="10" s="1"/>
  <c r="F17" i="9" s="1"/>
  <c r="J22" i="9" s="1"/>
  <c r="H41" i="11"/>
  <c r="L87" i="14"/>
  <c r="B24" i="13" s="1"/>
  <c r="D17" i="12" s="1"/>
  <c r="L41" i="14"/>
  <c r="B15" i="13" s="1"/>
  <c r="D16" i="12" s="1"/>
  <c r="M41" i="14"/>
  <c r="C15" i="13" s="1"/>
  <c r="E16" i="12" s="1"/>
  <c r="E16" i="2" s="1"/>
  <c r="D18" i="2"/>
  <c r="I87" i="14"/>
  <c r="D24" i="13" s="1"/>
  <c r="F17" i="12" s="1"/>
  <c r="I72" i="20"/>
  <c r="D15" i="19" s="1"/>
  <c r="F17" i="18" s="1"/>
  <c r="F24" i="9"/>
  <c r="L30" i="8"/>
  <c r="B12" i="7" s="1"/>
  <c r="D16" i="6" s="1"/>
  <c r="D16" i="2" s="1"/>
  <c r="I66" i="5"/>
  <c r="D23" i="4" s="1"/>
  <c r="F18" i="3" s="1"/>
  <c r="I30" i="5"/>
  <c r="D12" i="4" s="1"/>
  <c r="F16" i="3" s="1"/>
  <c r="S72" i="20"/>
  <c r="E15" i="19" s="1"/>
  <c r="S73" i="20"/>
  <c r="E17" i="19" s="1"/>
  <c r="H72" i="20"/>
  <c r="L72" i="20"/>
  <c r="B15" i="19" s="1"/>
  <c r="D17" i="18" s="1"/>
  <c r="M72" i="20"/>
  <c r="J24" i="18"/>
  <c r="F23" i="18"/>
  <c r="F24" i="18"/>
  <c r="F20" i="18"/>
  <c r="M74" i="17"/>
  <c r="C13" i="16" s="1"/>
  <c r="E18" i="15" s="1"/>
  <c r="E18" i="2" s="1"/>
  <c r="I74" i="17"/>
  <c r="S75" i="17"/>
  <c r="E15" i="16" s="1"/>
  <c r="L75" i="17"/>
  <c r="B15" i="16" s="1"/>
  <c r="H87" i="14"/>
  <c r="I41" i="14"/>
  <c r="D15" i="13" s="1"/>
  <c r="F16" i="12" s="1"/>
  <c r="F24" i="12" s="1"/>
  <c r="M87" i="14"/>
  <c r="I88" i="14"/>
  <c r="L88" i="14"/>
  <c r="B26" i="13" s="1"/>
  <c r="J22" i="12"/>
  <c r="J24" i="12"/>
  <c r="F23" i="12"/>
  <c r="J23" i="12"/>
  <c r="F22" i="12"/>
  <c r="F20" i="12"/>
  <c r="M90" i="11"/>
  <c r="H90" i="11"/>
  <c r="H91" i="11"/>
  <c r="L90" i="11"/>
  <c r="B24" i="10" s="1"/>
  <c r="D17" i="9" s="1"/>
  <c r="S90" i="11"/>
  <c r="E24" i="10" s="1"/>
  <c r="F23" i="9"/>
  <c r="J24" i="9"/>
  <c r="F20" i="9"/>
  <c r="S56" i="8"/>
  <c r="E23" i="7" s="1"/>
  <c r="I30" i="8"/>
  <c r="D12" i="7" s="1"/>
  <c r="F16" i="6" s="1"/>
  <c r="H56" i="8"/>
  <c r="I55" i="8"/>
  <c r="D21" i="7" s="1"/>
  <c r="F18" i="6" s="1"/>
  <c r="M56" i="8"/>
  <c r="C23" i="7" s="1"/>
  <c r="I48" i="8"/>
  <c r="D17" i="7" s="1"/>
  <c r="F17" i="6" s="1"/>
  <c r="S67" i="5"/>
  <c r="E25" i="4" s="1"/>
  <c r="F20" i="3"/>
  <c r="I59" i="5"/>
  <c r="D19" i="4" s="1"/>
  <c r="F17" i="3" s="1"/>
  <c r="L59" i="5"/>
  <c r="B19" i="4" s="1"/>
  <c r="D17" i="3" s="1"/>
  <c r="D17" i="2" l="1"/>
  <c r="J23" i="9"/>
  <c r="F22" i="9"/>
  <c r="I91" i="11"/>
  <c r="D26" i="10" s="1"/>
  <c r="F17" i="2"/>
  <c r="F22" i="18"/>
  <c r="J23" i="18"/>
  <c r="J22" i="18"/>
  <c r="I73" i="20"/>
  <c r="D17" i="19" s="1"/>
  <c r="B12" i="1"/>
  <c r="D26" i="13"/>
  <c r="B10" i="1"/>
  <c r="B9" i="1"/>
  <c r="F18" i="2"/>
  <c r="F16" i="2"/>
  <c r="L56" i="8"/>
  <c r="B23" i="7" s="1"/>
  <c r="J22" i="3"/>
  <c r="I67" i="5"/>
  <c r="L73" i="20"/>
  <c r="B17" i="19" s="1"/>
  <c r="C15" i="19"/>
  <c r="E17" i="18" s="1"/>
  <c r="M73" i="20"/>
  <c r="C17" i="19" s="1"/>
  <c r="H73" i="20"/>
  <c r="D13" i="16"/>
  <c r="F18" i="15" s="1"/>
  <c r="I75" i="17"/>
  <c r="M75" i="17"/>
  <c r="C15" i="16" s="1"/>
  <c r="H75" i="17"/>
  <c r="C24" i="13"/>
  <c r="E17" i="12" s="1"/>
  <c r="H88" i="14"/>
  <c r="M88" i="14"/>
  <c r="C26" i="13" s="1"/>
  <c r="J26" i="12"/>
  <c r="L91" i="11"/>
  <c r="B26" i="10" s="1"/>
  <c r="S91" i="11"/>
  <c r="E26" i="10" s="1"/>
  <c r="C24" i="10"/>
  <c r="E17" i="9" s="1"/>
  <c r="M91" i="11"/>
  <c r="C26" i="10" s="1"/>
  <c r="J26" i="9"/>
  <c r="J23" i="6"/>
  <c r="F22" i="6"/>
  <c r="F23" i="6"/>
  <c r="J24" i="6"/>
  <c r="F24" i="6"/>
  <c r="F20" i="6"/>
  <c r="J22" i="6"/>
  <c r="I56" i="8"/>
  <c r="L67" i="5"/>
  <c r="B25" i="4" s="1"/>
  <c r="J23" i="3"/>
  <c r="F22" i="3"/>
  <c r="F23" i="3"/>
  <c r="F24" i="3"/>
  <c r="J24" i="3"/>
  <c r="D15" i="16" l="1"/>
  <c r="B11" i="1"/>
  <c r="F20" i="2"/>
  <c r="J26" i="18"/>
  <c r="E17" i="2"/>
  <c r="J28" i="18"/>
  <c r="I29" i="18" s="1"/>
  <c r="J29" i="18" s="1"/>
  <c r="J31" i="18" s="1"/>
  <c r="C12" i="1"/>
  <c r="G12" i="1" s="1"/>
  <c r="J28" i="12"/>
  <c r="I29" i="12" s="1"/>
  <c r="J29" i="12" s="1"/>
  <c r="J31" i="12" s="1"/>
  <c r="C10" i="1"/>
  <c r="G10" i="1" s="1"/>
  <c r="J28" i="9"/>
  <c r="I29" i="9" s="1"/>
  <c r="J29" i="9" s="1"/>
  <c r="J31" i="9" s="1"/>
  <c r="C9" i="1"/>
  <c r="G9" i="1" s="1"/>
  <c r="F23" i="2"/>
  <c r="D23" i="7"/>
  <c r="B8" i="1"/>
  <c r="D25" i="4"/>
  <c r="B7" i="1"/>
  <c r="J24" i="15"/>
  <c r="J24" i="2" s="1"/>
  <c r="F23" i="15"/>
  <c r="F24" i="15"/>
  <c r="F24" i="2" s="1"/>
  <c r="F20" i="15"/>
  <c r="J22" i="15"/>
  <c r="J22" i="2" s="1"/>
  <c r="J23" i="15"/>
  <c r="J23" i="2" s="1"/>
  <c r="F22" i="15"/>
  <c r="F22" i="2" s="1"/>
  <c r="J26" i="6"/>
  <c r="J26" i="3"/>
  <c r="J26" i="2" l="1"/>
  <c r="J28" i="2" s="1"/>
  <c r="J28" i="6"/>
  <c r="I29" i="6" s="1"/>
  <c r="J29" i="6" s="1"/>
  <c r="J31" i="6" s="1"/>
  <c r="C8" i="1"/>
  <c r="G8" i="1" s="1"/>
  <c r="J28" i="3"/>
  <c r="I29" i="3" s="1"/>
  <c r="J29" i="3" s="1"/>
  <c r="J31" i="3" s="1"/>
  <c r="C7" i="1"/>
  <c r="B13" i="1"/>
  <c r="G7" i="1"/>
  <c r="J26" i="15"/>
  <c r="J28" i="15" l="1"/>
  <c r="C11" i="1"/>
  <c r="G11" i="1" s="1"/>
  <c r="G13" i="1" s="1"/>
  <c r="C13" i="1"/>
  <c r="I29" i="15"/>
  <c r="J29" i="15" s="1"/>
  <c r="J31" i="15" s="1"/>
  <c r="B14" i="1" l="1"/>
  <c r="I29" i="2" s="1"/>
  <c r="J29" i="2" s="1"/>
  <c r="B15" i="1"/>
  <c r="I30" i="2" s="1"/>
  <c r="J30" i="2" s="1"/>
  <c r="J31" i="2" s="1"/>
  <c r="G14" i="1"/>
  <c r="G15" i="1"/>
  <c r="G16" i="1" l="1"/>
</calcChain>
</file>

<file path=xl/sharedStrings.xml><?xml version="1.0" encoding="utf-8"?>
<sst xmlns="http://schemas.openxmlformats.org/spreadsheetml/2006/main" count="1851" uniqueCount="504">
  <si>
    <t>Rekapitulácia rozpočtu</t>
  </si>
  <si>
    <t>Stavba Rekonštrukcia sociálnych zariadení 3. pavilónu pri ZŠ Kukučínova Vranov n. T.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</si>
  <si>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</si>
  <si>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</si>
  <si>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</si>
  <si>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</si>
  <si>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</si>
  <si>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</si>
  <si>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</si>
  <si>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</si>
  <si>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</si>
  <si>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</si>
  <si>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 01 - Hlavný  -  diel  Búracie práce chlapci</t>
  </si>
  <si>
    <t>SO 01 - Hlavný  -  diel  Búracie práce dievčatá</t>
  </si>
  <si>
    <t>SO 01 - Hlavný  -  diel  ASR  chlapci</t>
  </si>
  <si>
    <t>SO 01 - Hlavný  -  diel  ASR  dievčatá</t>
  </si>
  <si>
    <t>SO 01 - Hlavný  -  diel  ELI</t>
  </si>
  <si>
    <t>SO 01 - Hlavný  -  diel ZTI</t>
  </si>
  <si>
    <t>Krycí list rozpočtu</t>
  </si>
  <si>
    <t xml:space="preserve">Miesto:  </t>
  </si>
  <si>
    <t>Objekt SO 01 - Hlavný  -  diel  Búracie práce chlapci</t>
  </si>
  <si>
    <t xml:space="preserve">Ks: </t>
  </si>
  <si>
    <t xml:space="preserve">Zákazka: </t>
  </si>
  <si>
    <t xml:space="preserve">Spracoval: </t>
  </si>
  <si>
    <t xml:space="preserve">Dňa </t>
  </si>
  <si>
    <t>01.04.2019</t>
  </si>
  <si>
    <t>Odberateľ: ZŠ Kukučínova</t>
  </si>
  <si>
    <t>Projektant: PRODAP s. r. o.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</si>
  <si>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</si>
  <si>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</si>
  <si>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</si>
  <si>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</si>
  <si>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</si>
  <si>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</si>
  <si>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</si>
  <si>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</si>
  <si>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</si>
  <si>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</si>
  <si>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</si>
  <si>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</si>
  <si>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</si>
  <si>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</si>
  <si>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</si>
  <si>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</si>
  <si>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</si>
  <si>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</si>
  <si>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</si>
  <si>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</si>
  <si>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</si>
  <si>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</si>
  <si>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</si>
  <si>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</si>
  <si>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</si>
  <si>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</si>
  <si>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</si>
  <si>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</si>
  <si>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</si>
  <si>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</si>
  <si>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</si>
  <si>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</si>
  <si>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</si>
  <si>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</si>
  <si>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</si>
  <si>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</si>
  <si>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</si>
  <si>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</si>
  <si>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</si>
  <si>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01.04.2019</t>
  </si>
  <si>
    <t>Prehľad rozpočtových nákladov</t>
  </si>
  <si>
    <t>Práce HSV</t>
  </si>
  <si>
    <t>OSTATNÉ PRÁCE</t>
  </si>
  <si>
    <t>Práce PSV</t>
  </si>
  <si>
    <t>ZTI-VNÚTORNA KANALIZÁCIA</t>
  </si>
  <si>
    <t>ZTI-VNÚTORNÝ VODOVOD</t>
  </si>
  <si>
    <t>ZTI-ZARIAĎOVACIE PREDMETY</t>
  </si>
  <si>
    <t>KONŠTRUKCIE STOLÁRSKE</t>
  </si>
  <si>
    <t>Montážne práce</t>
  </si>
  <si>
    <t>M-21 ELEKTROMONTÁŽE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</si>
  <si>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</si>
  <si>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</si>
  <si>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</si>
  <si>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</si>
  <si>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</si>
  <si>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</si>
  <si>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</si>
  <si>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</si>
  <si>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</si>
  <si>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</si>
  <si>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</si>
  <si>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</si>
  <si>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Rekonštrukcia sociálnych zariadení 3. pavilónu pri ZŠ Kukučínova Vranov n. T.</t>
  </si>
  <si>
    <t xml:space="preserve"> 13/B 1</t>
  </si>
  <si>
    <t xml:space="preserve"> 962031132</t>
  </si>
  <si>
    <t>Búranie priečok z tehál pálených, plných alebo dutých hr. do 150 mm -0,196 t</t>
  </si>
  <si>
    <t>m2</t>
  </si>
  <si>
    <t xml:space="preserve"> 965042141</t>
  </si>
  <si>
    <t>Búranie podkladov pod dlažby, liatych dlažieb a mazanín,betón alebo liaty asfalt hr.do 100 mm, plochy nad 4 m2 -2,20000t</t>
  </si>
  <si>
    <t>m3</t>
  </si>
  <si>
    <t xml:space="preserve"> 965081712</t>
  </si>
  <si>
    <t>Búranie dlažieb, bez podklad. lôžka z xylolit., alebo keramických dlaždíc hr. do 10 mm -0,020 t</t>
  </si>
  <si>
    <t xml:space="preserve"> 967031733</t>
  </si>
  <si>
    <t>Prikresanie plošné, muriva z akýchkoľvek tehál pálených na akúkoľvek maltu hr. do 150 mm -0,275 t</t>
  </si>
  <si>
    <t xml:space="preserve"> 968061125</t>
  </si>
  <si>
    <t>Vyvesenie alebo zavesenie dreveného alebo kov.dverného krídla do 2 m2</t>
  </si>
  <si>
    <t>kus</t>
  </si>
  <si>
    <t xml:space="preserve"> 968062455</t>
  </si>
  <si>
    <t>Vybúranie drevených a kovových dverových zárubní -0,082 t</t>
  </si>
  <si>
    <t xml:space="preserve"> 969011121</t>
  </si>
  <si>
    <t>Vybúranie vodovodného, plynového a pod. vedenia,DN do52 mm -0,013 t</t>
  </si>
  <si>
    <t>m</t>
  </si>
  <si>
    <t xml:space="preserve"> 969021111</t>
  </si>
  <si>
    <t>Vybúranie kanalizačného potrubia DN do 100 mm -0,037 t</t>
  </si>
  <si>
    <t xml:space="preserve"> 978011191</t>
  </si>
  <si>
    <t>Otlčenie omietok vnútorných vápenných alebo vápennocementových v rozsahu do 100 % -0,050 t</t>
  </si>
  <si>
    <t xml:space="preserve"> 978021191</t>
  </si>
  <si>
    <t>Otlčenie cementových omietok vnútorných stien v rozsahu do 100 % -0,061 t</t>
  </si>
  <si>
    <t xml:space="preserve"> 978059531</t>
  </si>
  <si>
    <t>Odsekanie a odobratie stien z obkladačiek vnútorných nad 2 m2 -0,068 t</t>
  </si>
  <si>
    <t xml:space="preserve"> 979082111</t>
  </si>
  <si>
    <t>Vnútrostavenisková doprava sutiny a vybúraných hmôt do 10 m</t>
  </si>
  <si>
    <t>t</t>
  </si>
  <si>
    <t xml:space="preserve"> 979082121</t>
  </si>
  <si>
    <t>Vnútrostavenisková doprava sutiny a vybúraných hmôt za každých ďalších 5 m</t>
  </si>
  <si>
    <t xml:space="preserve"> SKLADKA</t>
  </si>
  <si>
    <t>Poplatok za uloženie sute na skládku</t>
  </si>
  <si>
    <t>T</t>
  </si>
  <si>
    <t>321/B 1</t>
  </si>
  <si>
    <t xml:space="preserve"> 979082315</t>
  </si>
  <si>
    <t>Vodorovná doprava sutiny a vybúraných hmôt bez naloženia ale so zložením do 3000 m</t>
  </si>
  <si>
    <t xml:space="preserve"> 979082319</t>
  </si>
  <si>
    <t>Príplatok k cenám za každých ďalších aj začatých 1000 m</t>
  </si>
  <si>
    <t xml:space="preserve"> 979086112</t>
  </si>
  <si>
    <t>Nakladanie alebo prekladanie na dopravný prostriedok pri vodorovnej doprave sutiny a vybúraných hmôt</t>
  </si>
  <si>
    <t>721/B 1</t>
  </si>
  <si>
    <t xml:space="preserve"> 721140802</t>
  </si>
  <si>
    <t>Demontáž potrubia z liatinových rúr odpadového alebo dažďového do DN 100  0,01492t</t>
  </si>
  <si>
    <t xml:space="preserve"> 721290822</t>
  </si>
  <si>
    <t>Vnútrostav. premiestnenie vybúraných hmôt vnútor. kanal. vodorovne do 100 m z budov vysokých do 12 m</t>
  </si>
  <si>
    <t>721/B 2</t>
  </si>
  <si>
    <t xml:space="preserve"> 722130803</t>
  </si>
  <si>
    <t>Demontáž potrubia z oceľových rúrok závitových nad 40 do DN 50  0,00670 t</t>
  </si>
  <si>
    <t xml:space="preserve"> 722181812</t>
  </si>
  <si>
    <t>Demontáž plstených pásov z rúr do D50    0,00023 t</t>
  </si>
  <si>
    <t xml:space="preserve"> 722290822</t>
  </si>
  <si>
    <t>Vnútrostav. premiestnenie vybúraných hmôt vnútorný vodovod vodorovne do 100 m  z budov vys. do 12 m</t>
  </si>
  <si>
    <t>721/B 5</t>
  </si>
  <si>
    <t xml:space="preserve"> 725110814</t>
  </si>
  <si>
    <t>Demontáž záchoda odsávacieho alebo kombinačného 0.0342t</t>
  </si>
  <si>
    <t>súb</t>
  </si>
  <si>
    <t xml:space="preserve"> 725122813</t>
  </si>
  <si>
    <t>Demontáž pisoára s nádržkou a 1 záchodom 0,01720t</t>
  </si>
  <si>
    <t xml:space="preserve"> 725210821</t>
  </si>
  <si>
    <t>Demontáž umývadiel alebo umývadielok bez výtokovej armatúry 0,01946 t</t>
  </si>
  <si>
    <t xml:space="preserve"> 725590812</t>
  </si>
  <si>
    <t>Vnútrostav. premiestnenie vybúr. hmôt zariaď. predmetov vodorovne do 100 m z budov s výš. do 12 m</t>
  </si>
  <si>
    <t xml:space="preserve"> 725810811</t>
  </si>
  <si>
    <t>Demontáž výtokového ventilu nástenných 0.00049t</t>
  </si>
  <si>
    <t xml:space="preserve"> 725820801</t>
  </si>
  <si>
    <t>Demontáž batérie nástennej do G 3/4 0,00156 t</t>
  </si>
  <si>
    <t xml:space="preserve"> 725860820</t>
  </si>
  <si>
    <t>Demontáž jednoduchej zápachovej uzávierky - sifónu pre umývadlá a pisoáre</t>
  </si>
  <si>
    <t>766/B 1</t>
  </si>
  <si>
    <t xml:space="preserve"> 766662811</t>
  </si>
  <si>
    <t>Demontáž dverného krídla,dokovanie prahu dverí jednokrídlových</t>
  </si>
  <si>
    <t>766/C 1</t>
  </si>
  <si>
    <t xml:space="preserve"> 766694911</t>
  </si>
  <si>
    <t>Vybúranie parapetnej dosky , šírky do 300 mm, dĺžky do 1000 mm</t>
  </si>
  <si>
    <t>R/R 0</t>
  </si>
  <si>
    <t xml:space="preserve"> 921999920.2</t>
  </si>
  <si>
    <t xml:space="preserve">Demontáž elektroinštalačných rozvodov, vypínačov, stropných svietidiel,  nástenných svietidiel </t>
  </si>
  <si>
    <t xml:space="preserve"> hod</t>
  </si>
  <si>
    <t>Objekt SO 01 - Hlavný  -  diel  Búracie práce dievčatá</t>
  </si>
  <si>
    <t>Objekt SO 01 - Hlavný  -  diel  ASR  chlapci</t>
  </si>
  <si>
    <t>ZVISLÉ KONŠTRUKCIE</t>
  </si>
  <si>
    <t>POVRCHOVÉ ÚPRAVY</t>
  </si>
  <si>
    <t>PRESUNY HMÔT</t>
  </si>
  <si>
    <t>IZOLÁCIE PROTI VODE A VLHKOSTI</t>
  </si>
  <si>
    <t>IZOLÁCIE TEPELNÉ BEŽNÝCH STAVEB. KONŠTRUKCIÍ</t>
  </si>
  <si>
    <t>PODLAHY A OBKLADY KERAMICKÉ-DLAŽBY</t>
  </si>
  <si>
    <t>PODLAHY A OBKLADY KERAMICKÉ-OBKLADY</t>
  </si>
  <si>
    <t>NÁTERY</t>
  </si>
  <si>
    <t xml:space="preserve"> 11/A 1</t>
  </si>
  <si>
    <t xml:space="preserve"> 317165301</t>
  </si>
  <si>
    <t xml:space="preserve"> 342272102</t>
  </si>
  <si>
    <t xml:space="preserve"> 14/C 1</t>
  </si>
  <si>
    <t xml:space="preserve"> 349231811</t>
  </si>
  <si>
    <t>Primurovka ostenia s ozubom z tehál vo vybúraných otvoroch nad 80 do 150 mm</t>
  </si>
  <si>
    <t xml:space="preserve"> 611441140</t>
  </si>
  <si>
    <t>Vnútorná omietka sadrová strop. schodiskových konštrukcií</t>
  </si>
  <si>
    <t xml:space="preserve"> 611461115</t>
  </si>
  <si>
    <t xml:space="preserve"> 612421637</t>
  </si>
  <si>
    <t>Vnútorná omietka vápenná alebo vápennocementová v podlaží a v schodisku stien štuková</t>
  </si>
  <si>
    <t xml:space="preserve"> 612441240</t>
  </si>
  <si>
    <t>Vnútorná omietka stien, muriva a podkladu sadrová hladká v podlaží alebo v schodisku</t>
  </si>
  <si>
    <t xml:space="preserve"> 612451111</t>
  </si>
  <si>
    <t>Vnútorná cementová omietka v podlaží a v schodisku muriva tehlového hrubá zatretá</t>
  </si>
  <si>
    <t xml:space="preserve"> 612465115</t>
  </si>
  <si>
    <t xml:space="preserve"> 612473186</t>
  </si>
  <si>
    <t>Príplatok za zabudované rohovníky (uholníky) na hrany (meria sa v m dľ.)</t>
  </si>
  <si>
    <t xml:space="preserve"> 632451236</t>
  </si>
  <si>
    <t>Poter pieskovocementový 400 kg/m3,hladený oceľovým hladidlom,hr.nad 40 do 50 mm</t>
  </si>
  <si>
    <t xml:space="preserve"> 632477205</t>
  </si>
  <si>
    <t xml:space="preserve"> 612425931</t>
  </si>
  <si>
    <t>Omietka vápenná vnútorného ostenia okenného alebo dverného štuková</t>
  </si>
  <si>
    <t xml:space="preserve"> 642944121</t>
  </si>
  <si>
    <t>Osadenie oceľ.dverných zárubní lisov.alebo z uhol.s vybet.prahu,dodatočne,s plochou do 2,5 m2</t>
  </si>
  <si>
    <t>S/S50</t>
  </si>
  <si>
    <t xml:space="preserve"> 5533194000</t>
  </si>
  <si>
    <t xml:space="preserve">Zárubňa oceľová Y-YH 60x197x10cm </t>
  </si>
  <si>
    <t xml:space="preserve"> 5533194600</t>
  </si>
  <si>
    <t xml:space="preserve">Zárubňa oceľová Y-YH 90x197x10cm </t>
  </si>
  <si>
    <t xml:space="preserve"> 952901111</t>
  </si>
  <si>
    <t>Vyčistenie budov pri výške podlaží do 4m</t>
  </si>
  <si>
    <t xml:space="preserve"> 953996121</t>
  </si>
  <si>
    <t xml:space="preserve"> 999281111</t>
  </si>
  <si>
    <t>Presun hmôt pre opravy a údržbu objektov vrátane vonkajších plášťov výšky do 25 m</t>
  </si>
  <si>
    <t>711/A 1</t>
  </si>
  <si>
    <t xml:space="preserve"> 711111411</t>
  </si>
  <si>
    <t>Izolácia proti zemnej vlhkosti SIKALASTIK 152 alebo ekvivalent, betón. podklad, vodorovná</t>
  </si>
  <si>
    <t xml:space="preserve"> 998711102</t>
  </si>
  <si>
    <t>Presun hmôt pre izoláciu proti vode v objektoch výšky nad 6 do 12  m</t>
  </si>
  <si>
    <t>713/A 1</t>
  </si>
  <si>
    <t xml:space="preserve"> 713121111</t>
  </si>
  <si>
    <t>Montáž tepelnej izolácie rohožami,pásmi,dielcami,doskami podláh, jednovrstvová</t>
  </si>
  <si>
    <t xml:space="preserve"> 713191121</t>
  </si>
  <si>
    <t>Izolácie tepelné podláh,stropov zvrchu,striech prekrytím pásom do výšky 100mm A400/H</t>
  </si>
  <si>
    <t>713/A 5</t>
  </si>
  <si>
    <t xml:space="preserve"> 998713102</t>
  </si>
  <si>
    <t>Presun hmôt pre izolácie tepelné v objektoch výšky nad 6 m do 12 m</t>
  </si>
  <si>
    <t>S/S20</t>
  </si>
  <si>
    <t xml:space="preserve"> 2837650005</t>
  </si>
  <si>
    <t>Tvrdený polystyrén izolácia podláh  hrúbka 20mm</t>
  </si>
  <si>
    <t>766/A 1</t>
  </si>
  <si>
    <t xml:space="preserve"> 766661512</t>
  </si>
  <si>
    <t>Montáž dverového krídla kompletiz.otváravého ,jednokrídlové</t>
  </si>
  <si>
    <t xml:space="preserve"> 766695212</t>
  </si>
  <si>
    <t>Montáž prahu dverí,jednokrídlových</t>
  </si>
  <si>
    <t xml:space="preserve"> 998766102</t>
  </si>
  <si>
    <t>Presun hmot pre konštrukcie stolárske v objektoch výšky nad 6 do 12 m</t>
  </si>
  <si>
    <t>P/PE</t>
  </si>
  <si>
    <t xml:space="preserve"> 611871810</t>
  </si>
  <si>
    <t>Prah drevený so zaoblenými hranami rozmerov 900*100*20 mm</t>
  </si>
  <si>
    <t>KUS</t>
  </si>
  <si>
    <t>S/S90</t>
  </si>
  <si>
    <t xml:space="preserve"> 6116303020</t>
  </si>
  <si>
    <t>Dvere jednokrídlové, DTD výplňou a CPL laminátovým povrchom hrúbky 0,8 mm, plné, kovanie, rozmer 600x1970 mm,</t>
  </si>
  <si>
    <t>Dvere jednokrídlové, DTD výplňou a CPL laminátovým povrchom hrúbky 0,8 mm, plné, kovanie, rozmer 900x1970 mm,</t>
  </si>
  <si>
    <t>771/A 1</t>
  </si>
  <si>
    <t xml:space="preserve"> 771445018</t>
  </si>
  <si>
    <t>Montáž soklíkov z obkladačiek hutných,keramických do tmelu,rovné 400x250 mm,výška 100 mm, škárovanie</t>
  </si>
  <si>
    <t xml:space="preserve"> 771576109</t>
  </si>
  <si>
    <t>Montáž podláh z dlaždíc protišmyk. keram. ukl. do tmelu flexibil.. 333x333 mm, škárovanie</t>
  </si>
  <si>
    <t xml:space="preserve"> 998771102</t>
  </si>
  <si>
    <t>Presun hmôt pre podlahy z dlaždíc v objektoch výšky nad 6 do 12 m</t>
  </si>
  <si>
    <t>S/S70</t>
  </si>
  <si>
    <t xml:space="preserve"> 5976398000</t>
  </si>
  <si>
    <t xml:space="preserve"> 5976582000</t>
  </si>
  <si>
    <t>771/A 2</t>
  </si>
  <si>
    <t xml:space="preserve"> 781445208</t>
  </si>
  <si>
    <t>Montáž obkladov stien z obkladačiek hutných,keramických do tmelu flexibil., veľkosť 250x400 mm so škárovaním</t>
  </si>
  <si>
    <t xml:space="preserve"> 781491022</t>
  </si>
  <si>
    <t>Montáž prechodových plastových alebo hliníkových profilov pre obklad do tmelu</t>
  </si>
  <si>
    <t xml:space="preserve"> 781493112</t>
  </si>
  <si>
    <t>Motáž plastových dvierok do 30 x15 cm pri obklade do tmelu</t>
  </si>
  <si>
    <t xml:space="preserve"> 998781102</t>
  </si>
  <si>
    <t>Presun hmôt pre obklady keramické v objektoch výšky nad  6 do 12 m</t>
  </si>
  <si>
    <t xml:space="preserve"> 5516757400</t>
  </si>
  <si>
    <t xml:space="preserve">Dvierka PVC T 3622 , veľkosť 150 x 150 mm  </t>
  </si>
  <si>
    <t xml:space="preserve"> 5516757500</t>
  </si>
  <si>
    <t xml:space="preserve">Dvierka PVC T 3622 , veľkosť 300 x 150 mm  </t>
  </si>
  <si>
    <t xml:space="preserve"> 5538200200</t>
  </si>
  <si>
    <t xml:space="preserve">Hliníkové prechodové lišty </t>
  </si>
  <si>
    <t>783/A 1</t>
  </si>
  <si>
    <t xml:space="preserve"> 783626020</t>
  </si>
  <si>
    <t>Nátery stolárskych výrobkov syntetické farby slonovej kosti na vzduchu schnúce  2x lakovaním</t>
  </si>
  <si>
    <t xml:space="preserve"> 783894422</t>
  </si>
  <si>
    <t>Náter farbami ekologickými riediteľnými vodou PAMAKRYLOM IN alebo ekvivalent bielym pre interiér stien dvojnásobný</t>
  </si>
  <si>
    <t xml:space="preserve"> 783894612</t>
  </si>
  <si>
    <t>Objekt SO 01 - Hlavný  -  diel  ASR  dievčatá</t>
  </si>
  <si>
    <t>Objekt SO 01 - Hlavný  -  diel  ELI</t>
  </si>
  <si>
    <t>M-46 MONTÁŽE ZEMNÝCH PRÁC</t>
  </si>
  <si>
    <t>921/M21</t>
  </si>
  <si>
    <t xml:space="preserve"> 210010306</t>
  </si>
  <si>
    <t>Krabica prístrojová</t>
  </si>
  <si>
    <t>ks</t>
  </si>
  <si>
    <t xml:space="preserve"> 210010312</t>
  </si>
  <si>
    <t>Krabica odbočná s viečkom</t>
  </si>
  <si>
    <t xml:space="preserve"> 210011302</t>
  </si>
  <si>
    <t>Hmoždinka a skrutka HM8</t>
  </si>
  <si>
    <t xml:space="preserve"> 210100001</t>
  </si>
  <si>
    <t>Ukončenie vodičov do 2.5 mm2</t>
  </si>
  <si>
    <t xml:space="preserve"> 210100002</t>
  </si>
  <si>
    <t>Ukončenie vodičov do 6 mm2</t>
  </si>
  <si>
    <t xml:space="preserve"> 210110041</t>
  </si>
  <si>
    <t>Jednopólový vypínač č.1 polozápustny, 230V/16A, IP20</t>
  </si>
  <si>
    <t xml:space="preserve"> 210110071</t>
  </si>
  <si>
    <t>Stropný ohybový senzor 360° pre LED svietidlá, 230V/10A, IP20</t>
  </si>
  <si>
    <t>Nástenný pohybový senzor 180° pre LED svietidlá,  230V/10A, IP20</t>
  </si>
  <si>
    <t xml:space="preserve"> 210201001</t>
  </si>
  <si>
    <t>EL1 - Interiérové nástenné svietidlo, LED žiarovka 15W, 230V/50Hz, IP20 vrátane svetelného zdroja</t>
  </si>
  <si>
    <t>EL2 - Interiérové stropné svietidlo, LED žiarovka 15W, 230V/50Hz, IP20 vrátane svetelného zdroja</t>
  </si>
  <si>
    <t xml:space="preserve"> 210220020</t>
  </si>
  <si>
    <t>Guľatina FeZn D=10mm</t>
  </si>
  <si>
    <t xml:space="preserve"> 210220247</t>
  </si>
  <si>
    <t>Svorka SZ</t>
  </si>
  <si>
    <t xml:space="preserve"> 210290531</t>
  </si>
  <si>
    <t>Montáž svetelného zdroja</t>
  </si>
  <si>
    <t>R/RE</t>
  </si>
  <si>
    <t xml:space="preserve"> 210010027</t>
  </si>
  <si>
    <t>Bezhalogénové chránička D32</t>
  </si>
  <si>
    <t xml:space="preserve"> 210020921.1</t>
  </si>
  <si>
    <t xml:space="preserve">Material protipožirneho prestupu   </t>
  </si>
  <si>
    <t>kg</t>
  </si>
  <si>
    <t xml:space="preserve"> 210201510</t>
  </si>
  <si>
    <t>EL3 - Svietidlo núdzové LED, 1x3,2W, autonómnosť 1h, 230V/50Hz, IP44</t>
  </si>
  <si>
    <t xml:space="preserve"> 210201902</t>
  </si>
  <si>
    <t xml:space="preserve">Montáž svietidla interiérového na stenu do 2 kg   </t>
  </si>
  <si>
    <t xml:space="preserve"> 210201912</t>
  </si>
  <si>
    <t xml:space="preserve">Montáž svietidla interiérového na strop do 2 kg   </t>
  </si>
  <si>
    <t xml:space="preserve"> 210220040</t>
  </si>
  <si>
    <t>Svorka Bernard</t>
  </si>
  <si>
    <t xml:space="preserve"> 210881056</t>
  </si>
  <si>
    <t>Kábel N2XH 1x6Zž</t>
  </si>
  <si>
    <t xml:space="preserve"> 210881075</t>
  </si>
  <si>
    <t>Kábel 1-CXKH-R 3-Jx1,5</t>
  </si>
  <si>
    <t>Kábel 1-CXKH-R 3-Ox1,5</t>
  </si>
  <si>
    <t xml:space="preserve"> 210881100</t>
  </si>
  <si>
    <t>Kábel 1-CXKH-R 5-Jx1,5</t>
  </si>
  <si>
    <t xml:space="preserve"> 210881392</t>
  </si>
  <si>
    <t>Kábel 1-CXKH-V 3-Jx1,5</t>
  </si>
  <si>
    <t xml:space="preserve"> MAT18</t>
  </si>
  <si>
    <t xml:space="preserve"> MAT19</t>
  </si>
  <si>
    <t xml:space="preserve"> MAT20</t>
  </si>
  <si>
    <t xml:space="preserve"> MAT21</t>
  </si>
  <si>
    <t>Drobný pomocný materiál</t>
  </si>
  <si>
    <t xml:space="preserve"> MON4</t>
  </si>
  <si>
    <t>Drobné pomocné práce</t>
  </si>
  <si>
    <t>hod</t>
  </si>
  <si>
    <t xml:space="preserve"> MONT1</t>
  </si>
  <si>
    <t>HUS v krabici</t>
  </si>
  <si>
    <t xml:space="preserve"> MONT2</t>
  </si>
  <si>
    <t>Prierazy</t>
  </si>
  <si>
    <t>kpl</t>
  </si>
  <si>
    <t xml:space="preserve"> MONT3</t>
  </si>
  <si>
    <t xml:space="preserve">Sekanie drážky </t>
  </si>
  <si>
    <t xml:space="preserve"> MONT4</t>
  </si>
  <si>
    <t xml:space="preserve">Revízia elektroinštalácie, odborné skúšky  </t>
  </si>
  <si>
    <t xml:space="preserve"> MAT1</t>
  </si>
  <si>
    <t xml:space="preserve"> MAT10</t>
  </si>
  <si>
    <t xml:space="preserve"> MAT11</t>
  </si>
  <si>
    <t xml:space="preserve"> MAT12</t>
  </si>
  <si>
    <t xml:space="preserve"> MAT13</t>
  </si>
  <si>
    <t xml:space="preserve"> MAT14</t>
  </si>
  <si>
    <t xml:space="preserve"> MAT15</t>
  </si>
  <si>
    <t xml:space="preserve"> MAT16</t>
  </si>
  <si>
    <t xml:space="preserve"> MAT17</t>
  </si>
  <si>
    <t xml:space="preserve"> MAT2</t>
  </si>
  <si>
    <t xml:space="preserve"> MAT3</t>
  </si>
  <si>
    <t xml:space="preserve"> MAT4</t>
  </si>
  <si>
    <t xml:space="preserve"> MAT5</t>
  </si>
  <si>
    <t xml:space="preserve"> MAT6</t>
  </si>
  <si>
    <t xml:space="preserve"> MAT7</t>
  </si>
  <si>
    <t xml:space="preserve"> MAT8</t>
  </si>
  <si>
    <t xml:space="preserve"> MAT9</t>
  </si>
  <si>
    <t xml:space="preserve"> MAT22</t>
  </si>
  <si>
    <t>Podružný materiál  3%</t>
  </si>
  <si>
    <t>%</t>
  </si>
  <si>
    <t xml:space="preserve"> MONTD</t>
  </si>
  <si>
    <t>Doprava - 6%</t>
  </si>
  <si>
    <t xml:space="preserve"> MONTPPV</t>
  </si>
  <si>
    <t>PPV - 6 %</t>
  </si>
  <si>
    <t>Presun - 1 %</t>
  </si>
  <si>
    <t>946/M46</t>
  </si>
  <si>
    <t xml:space="preserve"> 460120082</t>
  </si>
  <si>
    <t>Zhutnenie výkope</t>
  </si>
  <si>
    <t xml:space="preserve"> 460200153</t>
  </si>
  <si>
    <t>Káblova ryha 350x700 mm</t>
  </si>
  <si>
    <t xml:space="preserve"> 460560153</t>
  </si>
  <si>
    <t>Ručný zásyp káblovej ryhy 350x700mm</t>
  </si>
  <si>
    <t xml:space="preserve"> 460620013</t>
  </si>
  <si>
    <t>Provizórna úprava terénu</t>
  </si>
  <si>
    <t>Objekt SO 01 - Hlavný  -  diel ZTI</t>
  </si>
  <si>
    <t>713/A 4</t>
  </si>
  <si>
    <t xml:space="preserve"> 713482141</t>
  </si>
  <si>
    <t>Montáž trubíc z EPDM,hr.25-32,vnút.priemer do 38</t>
  </si>
  <si>
    <t xml:space="preserve"> 2837741526</t>
  </si>
  <si>
    <t xml:space="preserve"> 2837741528</t>
  </si>
  <si>
    <t>721/A 1</t>
  </si>
  <si>
    <t xml:space="preserve"> 721171109</t>
  </si>
  <si>
    <t>Potrubie z novodurových rúr TPD 5-177-67 odpadové hrdlové D 110x2,2</t>
  </si>
  <si>
    <t xml:space="preserve"> 721173205</t>
  </si>
  <si>
    <t>Potrubie z novodurových rúr TPD 5-177-67 pripájacie D 50x1,8</t>
  </si>
  <si>
    <t xml:space="preserve"> 721194105</t>
  </si>
  <si>
    <t>Zriadenie prípojky na potrubí vyvedenie a upevnenie odpadových výpustiek D 50x1,8</t>
  </si>
  <si>
    <t xml:space="preserve"> 721194106</t>
  </si>
  <si>
    <t>Zriadenie prípojky na potrubí vyvedenie a upevnenie odpadových výpustiek D 63x1,8</t>
  </si>
  <si>
    <t xml:space="preserve"> 721194109</t>
  </si>
  <si>
    <t>Zriadenie prípojky na potrubí vyvedenie a upevnenie odpadových výpustiek D 110x2,3</t>
  </si>
  <si>
    <t xml:space="preserve"> 721290111</t>
  </si>
  <si>
    <t>Ostatné - skúška tesnosti kanalizácie v objektoch vodou do DN 125</t>
  </si>
  <si>
    <t xml:space="preserve"> 998721102</t>
  </si>
  <si>
    <t>Presun hmôt pre vnútornú kanalizáciu v objektoch výšky nad 6 do 12 m</t>
  </si>
  <si>
    <t>721/C 1</t>
  </si>
  <si>
    <t xml:space="preserve"> 721100911</t>
  </si>
  <si>
    <t>Oprava potrubia hrdlového zazátkovanie hrdla kanalizačného potrubia</t>
  </si>
  <si>
    <t xml:space="preserve"> 721140905</t>
  </si>
  <si>
    <t>Oprava odpadového potrubia liatinového vsadenie odbočky do potrubia DN 100</t>
  </si>
  <si>
    <t xml:space="preserve"> 721140915</t>
  </si>
  <si>
    <t>Oprava odpadového potrubia liatinového prepojenie doterajšieho potrubia DN 100</t>
  </si>
  <si>
    <t xml:space="preserve"> 721140925</t>
  </si>
  <si>
    <t>Oprava odpadového potrubia liatinového krátenie rúr DN 100</t>
  </si>
  <si>
    <t xml:space="preserve"> 7211400003</t>
  </si>
  <si>
    <t xml:space="preserve">Prechodka z liatiny na PVC PLP DN 100 mm  </t>
  </si>
  <si>
    <t xml:space="preserve"> 721140002</t>
  </si>
  <si>
    <t xml:space="preserve">Prechodka z PVC na liatinu PPL DN 100 mm  </t>
  </si>
  <si>
    <t xml:space="preserve"> kus</t>
  </si>
  <si>
    <t xml:space="preserve"> 721140992.1</t>
  </si>
  <si>
    <t xml:space="preserve">PVC flexi hadica DN 100 mm pre napojenie záchodovej misy </t>
  </si>
  <si>
    <t>721/A 2</t>
  </si>
  <si>
    <t xml:space="preserve"> 722171221</t>
  </si>
  <si>
    <t xml:space="preserve">POLYPROPYLÉNOVÉ  POTRUBIE  PP  PN 10 s tvarovkami a nátrubkami   DN 15 mm ( D 20 x 2,3 )  </t>
  </si>
  <si>
    <t xml:space="preserve"> 722171222</t>
  </si>
  <si>
    <t xml:space="preserve">POLYPROPYLÉNOVÉ  POTRUBIE  PP  PN 10 s tvarovkami a nátrubkami  DN 20 mm ( D 25 x 2,5 ) </t>
  </si>
  <si>
    <t xml:space="preserve"> 722181116</t>
  </si>
  <si>
    <t>Ochrana potrubia plstenými pásmi DN 50 a DN 65</t>
  </si>
  <si>
    <t xml:space="preserve"> 722181118</t>
  </si>
  <si>
    <t>Ochrana potrubia plstenými pásmi DN 100</t>
  </si>
  <si>
    <t xml:space="preserve"> 722220111</t>
  </si>
  <si>
    <t>Montáž armatúry závitovej s jedným závitom,nástenka pre výtokový ventil G 1/2</t>
  </si>
  <si>
    <t xml:space="preserve"> 722231042</t>
  </si>
  <si>
    <t>Montáž armatúry s dvoma závitmi, G 3/4</t>
  </si>
  <si>
    <t xml:space="preserve"> 722290226</t>
  </si>
  <si>
    <t>Tlaková skúška vodovodného potrubia závitového do DN 50</t>
  </si>
  <si>
    <t xml:space="preserve"> 722290234</t>
  </si>
  <si>
    <t>Prepláchnutie a dezinfekcia vodovodného potrubia do DN 80</t>
  </si>
  <si>
    <t xml:space="preserve"> 998722102</t>
  </si>
  <si>
    <t>Presun hmôt pre vnútorný vodovod v objektoch  výšky nad 6 do 12 m</t>
  </si>
  <si>
    <t>721/C 2</t>
  </si>
  <si>
    <t xml:space="preserve"> 722130913</t>
  </si>
  <si>
    <t>Oprava vodovodného potrubia závitového prerezanie oceľovej rúrky do DN 25</t>
  </si>
  <si>
    <t xml:space="preserve"> 722131912</t>
  </si>
  <si>
    <t>Oprava vodovodného potrubia závitového vsadenie odbočky do potrubia DN 20</t>
  </si>
  <si>
    <t xml:space="preserve"> 722131932</t>
  </si>
  <si>
    <t>Oprava vodovodného potrubia závitového prepojenie doterajšieho potrubia DN 20</t>
  </si>
  <si>
    <t xml:space="preserve"> 3195700005</t>
  </si>
  <si>
    <t>Nástenka pre ventil</t>
  </si>
  <si>
    <t xml:space="preserve"> 5512626800</t>
  </si>
  <si>
    <t xml:space="preserve">UZATVÁRACÍ  VENTIL PRIAMY PP s odvodnením  DN 20 ( D25 ) </t>
  </si>
  <si>
    <t>721/A 5</t>
  </si>
  <si>
    <t xml:space="preserve"> 725119410</t>
  </si>
  <si>
    <t xml:space="preserve">Montáž záchodovej misy </t>
  </si>
  <si>
    <t xml:space="preserve"> 725119711</t>
  </si>
  <si>
    <t>Montáž predstenového systému záchodov do kombinovaných stien (napr.GEBERIT, AlcaPlast)</t>
  </si>
  <si>
    <t xml:space="preserve"> 725139101</t>
  </si>
  <si>
    <t>Montáž pisoáru</t>
  </si>
  <si>
    <t xml:space="preserve"> 725219401</t>
  </si>
  <si>
    <t>Montáž umývadla bez výtokovej armatúry z bieleho diturvitu na skrutky do muriva</t>
  </si>
  <si>
    <t xml:space="preserve"> 725219601</t>
  </si>
  <si>
    <t>Montáž polostĺpa umývadla</t>
  </si>
  <si>
    <t xml:space="preserve"> 725291114</t>
  </si>
  <si>
    <t>Montáž madiel v kúpelniach a WC</t>
  </si>
  <si>
    <t xml:space="preserve"> 725829206</t>
  </si>
  <si>
    <t xml:space="preserve">Montáž batérie umývadlovej stojankovej </t>
  </si>
  <si>
    <t xml:space="preserve"> 998725102</t>
  </si>
  <si>
    <t>Presun hmôt pre zariaďovacie predmety v objektoch výšky nad 6 do 12 m</t>
  </si>
  <si>
    <t>P/PC</t>
  </si>
  <si>
    <t xml:space="preserve"> MAT</t>
  </si>
  <si>
    <t>pŕ</t>
  </si>
  <si>
    <t>S/S40</t>
  </si>
  <si>
    <t xml:space="preserve"> 4050100010</t>
  </si>
  <si>
    <t xml:space="preserve"> 5514641250</t>
  </si>
  <si>
    <t xml:space="preserve"> 5522338400</t>
  </si>
  <si>
    <t xml:space="preserve"> 6113950560</t>
  </si>
  <si>
    <t xml:space="preserve"> 6420140130</t>
  </si>
  <si>
    <t xml:space="preserve"> 6420141130</t>
  </si>
  <si>
    <t xml:space="preserve"> 6423005453</t>
  </si>
  <si>
    <t xml:space="preserve"> 6423005464</t>
  </si>
  <si>
    <t xml:space="preserve"> 6423005467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</si>
  <si>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</si>
  <si>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</si>
  <si>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</si>
  <si>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</si>
  <si>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</si>
  <si>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TRUBICA Z EPDM AEROFLEX alebo ekvivalent, hrúbka  steny 9 mm  d 22 mm</t>
  </si>
  <si>
    <t>TRUBICA Z EPDM AEROFLEX alebo ekvivalent , hrúbka  steny 9 mm  d 28</t>
  </si>
  <si>
    <t xml:space="preserve">ANTIKÓROVÉ SKLOPNÉ DRŽADLÁ K UMÝVADLU PRE TELESNE POSTIHNUTÝCH Ideal Standard CONTOUR 21     alebo ekvivalent                                                                                          </t>
  </si>
  <si>
    <t xml:space="preserve">PISOÁR KERAMICKÝ BIELY Ideal Standard Connect 310 x 335 x 650 mm  E567201 alebo ekvivalent S PRÍTOKOM ZHORA SO ZÁPACHOVÝM UZÁVEROM VODOROVNÝM VSTAVNÝM ,_x000D_
S TLAČNÝM PISOÁROVÝM VENTILOM DN15mm SO SADOU PRE NAPOJENIE NA PISOÁR ( OZN.TPV 15)                              </t>
  </si>
  <si>
    <t xml:space="preserve">MIEŠACIA STOJÁNKOVÁ PÁKOVÁ VÝTOK. BATÉRIA Ideal Standard CERAMIX BLUE alebo ekvivalent, S ROHOVÝM VENTILOM DN15mm S PRIPOJOVACOU HADIČKOU ( OZN.RV15 </t>
  </si>
  <si>
    <t>UMÝVADLO KERAMICKÉ BIELE  Ideal Standard Sevamix alebo ekvivalent 55x46 cm ( otvor pre batériu uprostred ) SO ZÁPACH. UZÁVIERKOU</t>
  </si>
  <si>
    <t xml:space="preserve">ANTIKÓROVÉ SKLOPNÉ DRŽADLÁ K WC PRE TELESNE POSTIHNUTÝCH  Ideal Standard CONTOUR 21     alebo ekvivalent </t>
  </si>
  <si>
    <t xml:space="preserve">KERAMICKÝ BIELY POLOSTĹP EUROVIT/SEVAMIX    alebo ekvivalent                    </t>
  </si>
  <si>
    <t>UMÝVADLO KERAMICKÉ PRE TELESNE POSTIHNUTÝCH 600mm  Ideal Standard CONTOUR 21 E 5123 alebo ekvivalent BEZ PREPADOVÉHO OTVORU, S OTVOROM PRE BATÉRIU              A S ODTOKOVOU GARNITÚROU J3291AA , S PODOMIETKOVOU ZÁPACHOVOU UZÁVIERKOU HL 134.0  S PLASTOVOU PRIPOJOVACOU</t>
  </si>
  <si>
    <t>ZÁVESNÝ ZÁCHOD KERAMICKÝ BIELY Ideal Standard Tesi T350301 SO SEDÁTKOM Ideal Standard Tesi T352701, S DVOJČINNÝM OVLÁDACÍM CHROMOVÝM TLAČÍTKOM 38732000 Skate Cosmo alebo ekvivalent</t>
  </si>
  <si>
    <t>ZÁVESNÝ ZÁCHOD KERAMICKÝ BIELY Ideal Standard RIMLESS PRE TELESNE POSTIHNUTÝCH CONTOUR 21 S PREDLŽOVACOU SPLACHOVACOU TRUBKOU 400x45mm K836167, SO SEDÁTKOM Z DUROPLASTU Ideal Standard CONTOUR 21 S4077,  S DVOJČINNÝM OVLÁDACÍM CHROMOVÝM TLAČÍTKOM 3873 alebo ekvivalent</t>
  </si>
  <si>
    <t>SADA PRE ZÁVESNÝ ZÁCHOD Grohe Rapid SL 38528SET- KE alebo ekvivalent</t>
  </si>
  <si>
    <t>Nenosný preklad YTONG alebo ekvivalent šírky 100 mm, výšky 249 mm, dĺžky 1250 mm</t>
  </si>
  <si>
    <t>Priečky z tvárnic YTONG alebo ekvivalent na tenkovrst.maltu YTONG hr.100 mm</t>
  </si>
  <si>
    <t>Príprava podkladu,prednástrek BAUMIT-Betonkontakt alebo ekvivalent,pod omietky stropov,zvýšenie priľnavosti náterom</t>
  </si>
  <si>
    <t>Príprava podkladu,prednástrek BAUMIT-Betonkontakt alebo ekvivalent,pod omietky vnút.stien,zvýšenie priľnavosti náteru</t>
  </si>
  <si>
    <t>Samonivelizačná podl. hmota Weber - Terranova, weber.nivelit alebo ekvivalent, vnútorné použitie, hr. 10 mm</t>
  </si>
  <si>
    <t>BASF alebo ekvivalent Okenný profil s páskou APU s integrovanou tkaninou APU 6 / 2,5 m</t>
  </si>
  <si>
    <t>Keramická dlažba Cersanit 333*333 mm PPU 301 White	 alebo ekvivalent</t>
  </si>
  <si>
    <t>Obkladačky keramické Cersanit 250*400 mm Ponti PS 201 White alebo ekvivalent</t>
  </si>
  <si>
    <t>Náter farbami ekologickými riediteľnými vodou SADAKRINOM alebo ekvivalent bielym pre náter sadrokartón. stropov 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</si>
</sst>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Fill="1" applyBorder="1"/>
    <xf numFmtId="0" fontId="10" fillId="2" borderId="0" xfId="0" applyFont="1" applyFill="1"/>
    <xf numFmtId="0" fontId="10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0" fontId="0" fillId="0" borderId="4" xfId="0" applyFill="1" applyBorder="1"/>
    <xf numFmtId="0" fontId="11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0" fontId="9" fillId="0" borderId="94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9" fillId="0" borderId="0" xfId="0" applyNumberFormat="1" applyFont="1"/>
    <xf numFmtId="166" fontId="4" fillId="0" borderId="0" xfId="0" applyNumberFormat="1" applyFont="1"/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165" fontId="5" fillId="0" borderId="0" xfId="0" applyNumberFormat="1" applyFont="1" applyAlignment="1">
      <alignment wrapText="1"/>
    </xf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8" fillId="0" borderId="98" xfId="0" applyNumberFormat="1" applyFont="1" applyFill="1" applyBorder="1"/>
    <xf numFmtId="166" fontId="14" fillId="0" borderId="94" xfId="0" applyNumberFormat="1" applyFont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tabSelected="1" workbookViewId="0">
      <selection activeCell="A18" sqref="A18:XFD29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197" t="s">
        <v>1</v>
      </c>
      <c r="B4" s="197"/>
      <c r="C4" s="197"/>
      <c r="D4" s="197"/>
      <c r="E4" s="197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82" t="s">
        <v>12</v>
      </c>
      <c r="B7" s="183">
        <f>'SO 12844'!I67-Rekapitulácia!D7</f>
        <v>0</v>
      </c>
      <c r="C7" s="183">
        <f>'Kryci_list 12844'!J26</f>
        <v>0</v>
      </c>
      <c r="D7" s="183">
        <v>0</v>
      </c>
      <c r="E7" s="183">
        <f>'Kryci_list 12844'!J17</f>
        <v>0</v>
      </c>
      <c r="F7" s="183">
        <v>0</v>
      </c>
      <c r="G7" s="183">
        <f t="shared" ref="G7:G12" si="0">B7+C7+D7+E7+F7</f>
        <v>0</v>
      </c>
      <c r="K7">
        <f>'SO 12844'!K67</f>
        <v>0</v>
      </c>
      <c r="Q7">
        <v>30.126000000000001</v>
      </c>
    </row>
    <row r="8" spans="1:26" x14ac:dyDescent="0.25">
      <c r="A8" s="182" t="s">
        <v>13</v>
      </c>
      <c r="B8" s="183">
        <f>'SO 12845'!I56-Rekapitulácia!D8</f>
        <v>0</v>
      </c>
      <c r="C8" s="183">
        <f>'Kryci_list 12845'!J26</f>
        <v>0</v>
      </c>
      <c r="D8" s="183">
        <v>0</v>
      </c>
      <c r="E8" s="183">
        <f>'Kryci_list 12845'!J17</f>
        <v>0</v>
      </c>
      <c r="F8" s="183">
        <v>0</v>
      </c>
      <c r="G8" s="183">
        <f t="shared" si="0"/>
        <v>0</v>
      </c>
      <c r="K8">
        <f>'SO 12845'!K56</f>
        <v>0</v>
      </c>
      <c r="Q8">
        <v>30.126000000000001</v>
      </c>
    </row>
    <row r="9" spans="1:26" x14ac:dyDescent="0.25">
      <c r="A9" s="182" t="s">
        <v>14</v>
      </c>
      <c r="B9" s="183">
        <f>'SO 12971'!I91-Rekapitulácia!D9</f>
        <v>0</v>
      </c>
      <c r="C9" s="183">
        <f>'Kryci_list 12971'!J26</f>
        <v>0</v>
      </c>
      <c r="D9" s="183">
        <v>0</v>
      </c>
      <c r="E9" s="183">
        <f>'Kryci_list 12971'!J17</f>
        <v>0</v>
      </c>
      <c r="F9" s="183">
        <v>0</v>
      </c>
      <c r="G9" s="183">
        <f t="shared" si="0"/>
        <v>0</v>
      </c>
      <c r="K9">
        <f>'SO 12971'!K91</f>
        <v>0</v>
      </c>
      <c r="Q9">
        <v>30.126000000000001</v>
      </c>
    </row>
    <row r="10" spans="1:26" x14ac:dyDescent="0.25">
      <c r="A10" s="182" t="s">
        <v>15</v>
      </c>
      <c r="B10" s="183">
        <f>'SO 12972'!I88-Rekapitulácia!D10</f>
        <v>0</v>
      </c>
      <c r="C10" s="183">
        <f>'Kryci_list 12972'!J26</f>
        <v>0</v>
      </c>
      <c r="D10" s="183">
        <v>0</v>
      </c>
      <c r="E10" s="183">
        <f>'Kryci_list 12972'!J17</f>
        <v>0</v>
      </c>
      <c r="F10" s="183">
        <v>0</v>
      </c>
      <c r="G10" s="183">
        <f t="shared" si="0"/>
        <v>0</v>
      </c>
      <c r="K10">
        <f>'SO 12972'!K88</f>
        <v>0</v>
      </c>
      <c r="Q10">
        <v>30.126000000000001</v>
      </c>
    </row>
    <row r="11" spans="1:26" x14ac:dyDescent="0.25">
      <c r="A11" s="182" t="s">
        <v>16</v>
      </c>
      <c r="B11" s="183">
        <f>'SO 12973'!I75-Rekapitulácia!D11</f>
        <v>0</v>
      </c>
      <c r="C11" s="183">
        <f>'Kryci_list 12973'!J26</f>
        <v>0</v>
      </c>
      <c r="D11" s="183">
        <v>0</v>
      </c>
      <c r="E11" s="183">
        <f>'Kryci_list 12973'!J17</f>
        <v>0</v>
      </c>
      <c r="F11" s="183">
        <v>0</v>
      </c>
      <c r="G11" s="183">
        <f t="shared" si="0"/>
        <v>0</v>
      </c>
      <c r="K11">
        <f>'SO 12973'!K75</f>
        <v>0</v>
      </c>
      <c r="Q11">
        <v>30.126000000000001</v>
      </c>
    </row>
    <row r="12" spans="1:26" x14ac:dyDescent="0.25">
      <c r="A12" s="62" t="s">
        <v>17</v>
      </c>
      <c r="B12" s="69">
        <f>'SO 12974'!I73-Rekapitulácia!D12</f>
        <v>0</v>
      </c>
      <c r="C12" s="69">
        <f>'Kryci_list 12974'!J26</f>
        <v>0</v>
      </c>
      <c r="D12" s="69">
        <v>0</v>
      </c>
      <c r="E12" s="69">
        <f>'Kryci_list 12974'!J17</f>
        <v>0</v>
      </c>
      <c r="F12" s="69">
        <v>0</v>
      </c>
      <c r="G12" s="69">
        <f t="shared" si="0"/>
        <v>0</v>
      </c>
      <c r="K12">
        <f>'SO 12974'!K73</f>
        <v>0</v>
      </c>
      <c r="Q12">
        <v>30.126000000000001</v>
      </c>
    </row>
    <row r="13" spans="1:26" x14ac:dyDescent="0.25">
      <c r="A13" s="189" t="s">
        <v>478</v>
      </c>
      <c r="B13" s="190">
        <f>SUM(B7:B12)</f>
        <v>0</v>
      </c>
      <c r="C13" s="190">
        <f>SUM(C7:C12)</f>
        <v>0</v>
      </c>
      <c r="D13" s="190">
        <f>SUM(D7:D12)</f>
        <v>0</v>
      </c>
      <c r="E13" s="190">
        <f>SUM(E7:E12)</f>
        <v>0</v>
      </c>
      <c r="F13" s="190">
        <f>SUM(F7:F12)</f>
        <v>0</v>
      </c>
      <c r="G13" s="190">
        <f>SUM(G7:G12)-SUM(Z7:Z12)</f>
        <v>0</v>
      </c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87" t="s">
        <v>479</v>
      </c>
      <c r="B14" s="188">
        <f>G13-SUM(Rekapitulácia!K7:'Rekapitulácia'!K12)*1</f>
        <v>0</v>
      </c>
      <c r="C14" s="188"/>
      <c r="D14" s="188"/>
      <c r="E14" s="188"/>
      <c r="F14" s="188"/>
      <c r="G14" s="188">
        <f>ROUND(((ROUND(B14,2)*20)/100),2)*1</f>
        <v>0</v>
      </c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5" t="s">
        <v>480</v>
      </c>
      <c r="B15" s="185">
        <f>(G13-B14)</f>
        <v>0</v>
      </c>
      <c r="C15" s="185"/>
      <c r="D15" s="185"/>
      <c r="E15" s="185"/>
      <c r="F15" s="185"/>
      <c r="G15" s="185">
        <f>ROUND(((ROUND(B15,2)*0)/100),2)</f>
        <v>0</v>
      </c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5" t="s">
        <v>481</v>
      </c>
      <c r="B16" s="185"/>
      <c r="C16" s="185"/>
      <c r="D16" s="185"/>
      <c r="E16" s="185"/>
      <c r="F16" s="185"/>
      <c r="G16" s="185">
        <f>SUM(G13:G15)</f>
        <v>0</v>
      </c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7" x14ac:dyDescent="0.25">
      <c r="A17" s="10"/>
      <c r="B17" s="186"/>
      <c r="C17" s="186"/>
      <c r="D17" s="186"/>
      <c r="E17" s="186"/>
      <c r="F17" s="186"/>
      <c r="G17" s="186"/>
    </row>
    <row r="18" spans="1:7" x14ac:dyDescent="0.25">
      <c r="A18" s="10"/>
      <c r="B18" s="186"/>
      <c r="C18" s="186"/>
      <c r="D18" s="186"/>
      <c r="E18" s="186"/>
      <c r="F18" s="186"/>
      <c r="G18" s="186"/>
    </row>
    <row r="19" spans="1:7" x14ac:dyDescent="0.25">
      <c r="A19" s="10"/>
      <c r="B19" s="186"/>
      <c r="C19" s="186"/>
      <c r="D19" s="186"/>
      <c r="E19" s="186"/>
      <c r="F19" s="186"/>
      <c r="G19" s="186"/>
    </row>
    <row r="20" spans="1:7" x14ac:dyDescent="0.25">
      <c r="A20" s="10"/>
      <c r="B20" s="186"/>
      <c r="C20" s="186"/>
      <c r="D20" s="186"/>
      <c r="E20" s="186"/>
      <c r="F20" s="186"/>
      <c r="G20" s="186"/>
    </row>
    <row r="21" spans="1:7" x14ac:dyDescent="0.25">
      <c r="A21" s="10"/>
      <c r="B21" s="186"/>
      <c r="C21" s="186"/>
      <c r="D21" s="186"/>
      <c r="E21" s="186"/>
      <c r="F21" s="186"/>
      <c r="G21" s="186"/>
    </row>
    <row r="22" spans="1:7" x14ac:dyDescent="0.25">
      <c r="A22" s="10"/>
      <c r="B22" s="186"/>
      <c r="C22" s="186"/>
      <c r="D22" s="186"/>
      <c r="E22" s="186"/>
      <c r="F22" s="186"/>
      <c r="G22" s="186"/>
    </row>
    <row r="23" spans="1:7" x14ac:dyDescent="0.25">
      <c r="A23" s="10"/>
      <c r="B23" s="186"/>
      <c r="C23" s="186"/>
      <c r="D23" s="186"/>
      <c r="E23" s="186"/>
      <c r="F23" s="186"/>
      <c r="G23" s="186"/>
    </row>
    <row r="24" spans="1:7" x14ac:dyDescent="0.25">
      <c r="A24" s="10"/>
      <c r="B24" s="186"/>
      <c r="C24" s="186"/>
      <c r="D24" s="186"/>
      <c r="E24" s="186"/>
      <c r="F24" s="186"/>
      <c r="G24" s="186"/>
    </row>
    <row r="25" spans="1:7" x14ac:dyDescent="0.25">
      <c r="A25" s="10"/>
      <c r="B25" s="186"/>
      <c r="C25" s="186"/>
      <c r="D25" s="186"/>
      <c r="E25" s="186"/>
      <c r="F25" s="186"/>
      <c r="G25" s="186"/>
    </row>
    <row r="26" spans="1:7" x14ac:dyDescent="0.25">
      <c r="A26" s="10"/>
      <c r="B26" s="186"/>
      <c r="C26" s="186"/>
      <c r="D26" s="186"/>
      <c r="E26" s="186"/>
      <c r="F26" s="186"/>
      <c r="G26" s="186"/>
    </row>
    <row r="27" spans="1:7" x14ac:dyDescent="0.25">
      <c r="A27" s="1"/>
      <c r="B27" s="143"/>
      <c r="C27" s="143"/>
      <c r="D27" s="143"/>
      <c r="E27" s="143"/>
      <c r="F27" s="143"/>
      <c r="G27" s="143"/>
    </row>
    <row r="28" spans="1:7" x14ac:dyDescent="0.25">
      <c r="A28" s="1"/>
      <c r="B28" s="143"/>
      <c r="C28" s="143"/>
      <c r="D28" s="143"/>
      <c r="E28" s="143"/>
      <c r="F28" s="143"/>
      <c r="G28" s="143"/>
    </row>
    <row r="29" spans="1:7" x14ac:dyDescent="0.25">
      <c r="A29" s="1"/>
      <c r="B29" s="143"/>
      <c r="C29" s="143"/>
      <c r="D29" s="143"/>
      <c r="E29" s="143"/>
      <c r="F29" s="143"/>
      <c r="G29" s="143"/>
    </row>
    <row r="30" spans="1:7" x14ac:dyDescent="0.25">
      <c r="A30" s="1"/>
      <c r="B30" s="143"/>
      <c r="C30" s="143"/>
      <c r="D30" s="143"/>
      <c r="E30" s="143"/>
      <c r="F30" s="143"/>
      <c r="G30" s="143"/>
    </row>
    <row r="31" spans="1:7" x14ac:dyDescent="0.25">
      <c r="A31" s="1"/>
      <c r="B31" s="143"/>
      <c r="C31" s="143"/>
      <c r="D31" s="143"/>
      <c r="E31" s="143"/>
      <c r="F31" s="143"/>
      <c r="G31" s="143"/>
    </row>
    <row r="32" spans="1:7" x14ac:dyDescent="0.25">
      <c r="A32" s="1"/>
      <c r="B32" s="143"/>
      <c r="C32" s="143"/>
      <c r="D32" s="143"/>
      <c r="E32" s="143"/>
      <c r="F32" s="143"/>
      <c r="G32" s="143"/>
    </row>
    <row r="33" spans="1:7" x14ac:dyDescent="0.25">
      <c r="A33" s="1"/>
      <c r="B33" s="143"/>
      <c r="C33" s="143"/>
      <c r="D33" s="143"/>
      <c r="E33" s="143"/>
      <c r="F33" s="143"/>
      <c r="G33" s="143"/>
    </row>
    <row r="34" spans="1:7" x14ac:dyDescent="0.25">
      <c r="A34" s="1"/>
      <c r="B34" s="143"/>
      <c r="C34" s="143"/>
      <c r="D34" s="143"/>
      <c r="E34" s="143"/>
      <c r="F34" s="143"/>
      <c r="G34" s="143"/>
    </row>
    <row r="35" spans="1:7" x14ac:dyDescent="0.25">
      <c r="A35" s="1"/>
      <c r="B35" s="143"/>
      <c r="C35" s="143"/>
      <c r="D35" s="143"/>
      <c r="E35" s="143"/>
      <c r="F35" s="143"/>
      <c r="G35" s="143"/>
    </row>
    <row r="36" spans="1:7" x14ac:dyDescent="0.25">
      <c r="A36" s="1"/>
      <c r="B36" s="143"/>
      <c r="C36" s="143"/>
      <c r="D36" s="143"/>
      <c r="E36" s="143"/>
      <c r="F36" s="143"/>
      <c r="G36" s="143"/>
    </row>
    <row r="37" spans="1:7" x14ac:dyDescent="0.25">
      <c r="A37" s="1"/>
      <c r="B37" s="143"/>
      <c r="C37" s="143"/>
      <c r="D37" s="143"/>
      <c r="E37" s="143"/>
      <c r="F37" s="143"/>
      <c r="G37" s="143"/>
    </row>
    <row r="38" spans="1:7" x14ac:dyDescent="0.25">
      <c r="A38" s="1"/>
      <c r="B38" s="143"/>
      <c r="C38" s="143"/>
      <c r="D38" s="143"/>
      <c r="E38" s="143"/>
      <c r="F38" s="143"/>
      <c r="G38" s="143"/>
    </row>
    <row r="39" spans="1:7" x14ac:dyDescent="0.25">
      <c r="B39" s="184"/>
      <c r="C39" s="184"/>
      <c r="D39" s="184"/>
      <c r="E39" s="184"/>
      <c r="F39" s="184"/>
      <c r="G39" s="184"/>
    </row>
    <row r="40" spans="1:7" x14ac:dyDescent="0.25">
      <c r="B40" s="184"/>
      <c r="C40" s="184"/>
      <c r="D40" s="184"/>
      <c r="E40" s="184"/>
      <c r="F40" s="184"/>
      <c r="G40" s="184"/>
    </row>
    <row r="41" spans="1:7" x14ac:dyDescent="0.25">
      <c r="B41" s="184"/>
      <c r="C41" s="184"/>
      <c r="D41" s="184"/>
      <c r="E41" s="184"/>
      <c r="F41" s="184"/>
      <c r="G41" s="184"/>
    </row>
    <row r="42" spans="1:7" x14ac:dyDescent="0.25">
      <c r="B42" s="184"/>
      <c r="C42" s="184"/>
      <c r="D42" s="184"/>
      <c r="E42" s="184"/>
      <c r="F42" s="184"/>
      <c r="G42" s="184"/>
    </row>
    <row r="43" spans="1:7" x14ac:dyDescent="0.25">
      <c r="B43" s="184"/>
      <c r="C43" s="184"/>
      <c r="D43" s="184"/>
      <c r="E43" s="184"/>
      <c r="F43" s="184"/>
      <c r="G43" s="184"/>
    </row>
    <row r="44" spans="1:7" x14ac:dyDescent="0.25">
      <c r="B44" s="184"/>
      <c r="C44" s="184"/>
      <c r="D44" s="184"/>
      <c r="E44" s="184"/>
      <c r="F44" s="184"/>
      <c r="G44" s="184"/>
    </row>
    <row r="45" spans="1:7" x14ac:dyDescent="0.25">
      <c r="B45" s="184"/>
      <c r="C45" s="184"/>
      <c r="D45" s="184"/>
      <c r="E45" s="184"/>
      <c r="F45" s="184"/>
      <c r="G45" s="184"/>
    </row>
    <row r="46" spans="1:7" x14ac:dyDescent="0.25">
      <c r="B46" s="184"/>
      <c r="C46" s="184"/>
      <c r="D46" s="184"/>
      <c r="E46" s="184"/>
      <c r="F46" s="184"/>
      <c r="G46" s="184"/>
    </row>
    <row r="47" spans="1:7" x14ac:dyDescent="0.25">
      <c r="B47" s="184"/>
      <c r="C47" s="184"/>
      <c r="D47" s="184"/>
      <c r="E47" s="184"/>
      <c r="F47" s="184"/>
      <c r="G47" s="184"/>
    </row>
    <row r="48" spans="1:7" x14ac:dyDescent="0.25">
      <c r="B48" s="184"/>
      <c r="C48" s="184"/>
      <c r="D48" s="184"/>
      <c r="E48" s="184"/>
      <c r="F48" s="184"/>
      <c r="G48" s="184"/>
    </row>
    <row r="49" spans="2:7" x14ac:dyDescent="0.25">
      <c r="B49" s="184"/>
      <c r="C49" s="184"/>
      <c r="D49" s="184"/>
      <c r="E49" s="184"/>
      <c r="F49" s="184"/>
      <c r="G49" s="184"/>
    </row>
    <row r="50" spans="2:7" x14ac:dyDescent="0.25">
      <c r="B50" s="184"/>
      <c r="C50" s="184"/>
      <c r="D50" s="184"/>
      <c r="E50" s="184"/>
      <c r="F50" s="184"/>
      <c r="G50" s="184"/>
    </row>
    <row r="51" spans="2:7" x14ac:dyDescent="0.25">
      <c r="B51" s="184"/>
      <c r="C51" s="184"/>
      <c r="D51" s="184"/>
      <c r="E51" s="184"/>
      <c r="F51" s="184"/>
      <c r="G51" s="184"/>
    </row>
    <row r="52" spans="2:7" x14ac:dyDescent="0.25">
      <c r="B52" s="184"/>
      <c r="C52" s="184"/>
      <c r="D52" s="184"/>
      <c r="E52" s="184"/>
      <c r="F52" s="184"/>
      <c r="G52" s="184"/>
    </row>
    <row r="53" spans="2:7" x14ac:dyDescent="0.25">
      <c r="B53" s="184"/>
      <c r="C53" s="184"/>
      <c r="D53" s="184"/>
      <c r="E53" s="184"/>
      <c r="F53" s="184"/>
      <c r="G53" s="184"/>
    </row>
    <row r="54" spans="2:7" x14ac:dyDescent="0.25">
      <c r="B54" s="184"/>
      <c r="C54" s="184"/>
      <c r="D54" s="184"/>
      <c r="E54" s="184"/>
      <c r="F54" s="184"/>
      <c r="G54" s="184"/>
    </row>
    <row r="55" spans="2:7" x14ac:dyDescent="0.25">
      <c r="B55" s="184"/>
      <c r="C55" s="184"/>
      <c r="D55" s="184"/>
      <c r="E55" s="184"/>
      <c r="F55" s="184"/>
      <c r="G55" s="184"/>
    </row>
    <row r="56" spans="2:7" x14ac:dyDescent="0.25">
      <c r="B56" s="184"/>
      <c r="C56" s="184"/>
      <c r="D56" s="184"/>
      <c r="E56" s="184"/>
      <c r="F56" s="184"/>
      <c r="G56" s="184"/>
    </row>
    <row r="57" spans="2:7" x14ac:dyDescent="0.25">
      <c r="B57" s="184"/>
      <c r="C57" s="184"/>
      <c r="D57" s="184"/>
      <c r="E57" s="184"/>
      <c r="F57" s="184"/>
      <c r="G57" s="184"/>
    </row>
    <row r="58" spans="2:7" x14ac:dyDescent="0.25">
      <c r="B58" s="184"/>
      <c r="C58" s="184"/>
      <c r="D58" s="184"/>
      <c r="E58" s="184"/>
      <c r="F58" s="184"/>
      <c r="G58" s="184"/>
    </row>
    <row r="59" spans="2:7" x14ac:dyDescent="0.25">
      <c r="B59" s="184"/>
      <c r="C59" s="184"/>
      <c r="D59" s="184"/>
      <c r="E59" s="184"/>
      <c r="F59" s="184"/>
      <c r="G59" s="184"/>
    </row>
    <row r="60" spans="2:7" x14ac:dyDescent="0.25">
      <c r="B60" s="184"/>
      <c r="C60" s="184"/>
      <c r="D60" s="184"/>
      <c r="E60" s="184"/>
      <c r="F60" s="184"/>
      <c r="G60" s="184"/>
    </row>
    <row r="61" spans="2:7" x14ac:dyDescent="0.25">
      <c r="B61" s="184"/>
      <c r="C61" s="184"/>
      <c r="D61" s="184"/>
      <c r="E61" s="184"/>
      <c r="F61" s="184"/>
      <c r="G61" s="184"/>
    </row>
    <row r="62" spans="2:7" x14ac:dyDescent="0.25">
      <c r="B62" s="184"/>
      <c r="C62" s="184"/>
      <c r="D62" s="184"/>
      <c r="E62" s="184"/>
      <c r="F62" s="184"/>
      <c r="G62" s="184"/>
    </row>
    <row r="63" spans="2:7" x14ac:dyDescent="0.25">
      <c r="B63" s="184"/>
      <c r="C63" s="184"/>
      <c r="D63" s="184"/>
      <c r="E63" s="184"/>
      <c r="F63" s="184"/>
      <c r="G63" s="184"/>
    </row>
    <row r="64" spans="2:7" x14ac:dyDescent="0.25">
      <c r="B64" s="184"/>
      <c r="C64" s="184"/>
      <c r="D64" s="184"/>
      <c r="E64" s="184"/>
      <c r="F64" s="184"/>
      <c r="G64" s="184"/>
    </row>
    <row r="65" spans="2:7" x14ac:dyDescent="0.25">
      <c r="B65" s="184"/>
      <c r="C65" s="184"/>
      <c r="D65" s="184"/>
      <c r="E65" s="184"/>
      <c r="F65" s="184"/>
      <c r="G65" s="184"/>
    </row>
    <row r="66" spans="2:7" x14ac:dyDescent="0.25">
      <c r="B66" s="184"/>
      <c r="C66" s="184"/>
      <c r="D66" s="184"/>
      <c r="E66" s="184"/>
      <c r="F66" s="184"/>
      <c r="G66" s="184"/>
    </row>
    <row r="67" spans="2:7" x14ac:dyDescent="0.25">
      <c r="B67" s="184"/>
      <c r="C67" s="184"/>
      <c r="D67" s="184"/>
      <c r="E67" s="184"/>
      <c r="F67" s="184"/>
      <c r="G67" s="184"/>
    </row>
    <row r="68" spans="2:7" x14ac:dyDescent="0.25">
      <c r="B68" s="184"/>
      <c r="C68" s="184"/>
      <c r="D68" s="184"/>
      <c r="E68" s="184"/>
      <c r="F68" s="184"/>
      <c r="G68" s="184"/>
    </row>
    <row r="69" spans="2:7" x14ac:dyDescent="0.25">
      <c r="B69" s="184"/>
      <c r="C69" s="184"/>
      <c r="D69" s="184"/>
      <c r="E69" s="184"/>
      <c r="F69" s="184"/>
      <c r="G69" s="184"/>
    </row>
    <row r="70" spans="2:7" x14ac:dyDescent="0.25">
      <c r="B70" s="184"/>
      <c r="C70" s="184"/>
      <c r="D70" s="184"/>
      <c r="E70" s="184"/>
      <c r="F70" s="184"/>
      <c r="G70" s="184"/>
    </row>
    <row r="71" spans="2:7" x14ac:dyDescent="0.25">
      <c r="B71" s="184"/>
      <c r="C71" s="184"/>
      <c r="D71" s="184"/>
      <c r="E71" s="184"/>
      <c r="F71" s="184"/>
      <c r="G71" s="184"/>
    </row>
    <row r="72" spans="2:7" x14ac:dyDescent="0.25">
      <c r="B72" s="184"/>
      <c r="C72" s="184"/>
      <c r="D72" s="184"/>
      <c r="E72" s="184"/>
      <c r="F72" s="184"/>
      <c r="G72" s="184"/>
    </row>
    <row r="73" spans="2:7" x14ac:dyDescent="0.25">
      <c r="B73" s="184"/>
      <c r="C73" s="184"/>
      <c r="D73" s="184"/>
      <c r="E73" s="184"/>
      <c r="F73" s="184"/>
      <c r="G73" s="184"/>
    </row>
    <row r="74" spans="2:7" x14ac:dyDescent="0.25">
      <c r="B74" s="184"/>
      <c r="C74" s="184"/>
      <c r="D74" s="184"/>
      <c r="E74" s="184"/>
      <c r="F74" s="184"/>
      <c r="G74" s="184"/>
    </row>
    <row r="75" spans="2:7" x14ac:dyDescent="0.25">
      <c r="B75" s="184"/>
      <c r="C75" s="184"/>
      <c r="D75" s="184"/>
      <c r="E75" s="184"/>
      <c r="F75" s="184"/>
      <c r="G75" s="184"/>
    </row>
    <row r="76" spans="2:7" x14ac:dyDescent="0.25">
      <c r="B76" s="184"/>
      <c r="C76" s="184"/>
      <c r="D76" s="184"/>
      <c r="E76" s="184"/>
      <c r="F76" s="184"/>
      <c r="G76" s="184"/>
    </row>
    <row r="77" spans="2:7" x14ac:dyDescent="0.25">
      <c r="B77" s="184"/>
      <c r="C77" s="184"/>
      <c r="D77" s="184"/>
      <c r="E77" s="184"/>
      <c r="F77" s="184"/>
      <c r="G77" s="184"/>
    </row>
    <row r="78" spans="2:7" x14ac:dyDescent="0.25">
      <c r="B78" s="184"/>
      <c r="C78" s="184"/>
      <c r="D78" s="184"/>
      <c r="E78" s="184"/>
      <c r="F78" s="184"/>
      <c r="G78" s="184"/>
    </row>
    <row r="79" spans="2:7" x14ac:dyDescent="0.25">
      <c r="B79" s="184"/>
      <c r="C79" s="184"/>
      <c r="D79" s="184"/>
      <c r="E79" s="184"/>
      <c r="F79" s="184"/>
      <c r="G79" s="184"/>
    </row>
    <row r="80" spans="2:7" x14ac:dyDescent="0.25">
      <c r="B80" s="184"/>
      <c r="C80" s="184"/>
      <c r="D80" s="184"/>
      <c r="E80" s="184"/>
      <c r="F80" s="184"/>
      <c r="G80" s="184"/>
    </row>
    <row r="81" spans="2:7" x14ac:dyDescent="0.25">
      <c r="B81" s="184"/>
      <c r="C81" s="184"/>
      <c r="D81" s="184"/>
      <c r="E81" s="184"/>
      <c r="F81" s="184"/>
      <c r="G81" s="184"/>
    </row>
    <row r="82" spans="2:7" x14ac:dyDescent="0.25">
      <c r="B82" s="184"/>
      <c r="C82" s="184"/>
      <c r="D82" s="184"/>
      <c r="E82" s="184"/>
      <c r="F82" s="184"/>
      <c r="G82" s="184"/>
    </row>
    <row r="83" spans="2:7" x14ac:dyDescent="0.25">
      <c r="B83" s="184"/>
      <c r="C83" s="184"/>
      <c r="D83" s="184"/>
      <c r="E83" s="184"/>
      <c r="F83" s="184"/>
      <c r="G83" s="184"/>
    </row>
    <row r="84" spans="2:7" x14ac:dyDescent="0.25">
      <c r="B84" s="184"/>
      <c r="C84" s="184"/>
      <c r="D84" s="184"/>
      <c r="E84" s="184"/>
      <c r="F84" s="184"/>
      <c r="G84" s="184"/>
    </row>
    <row r="85" spans="2:7" x14ac:dyDescent="0.25">
      <c r="B85" s="184"/>
      <c r="C85" s="184"/>
      <c r="D85" s="184"/>
      <c r="E85" s="184"/>
      <c r="F85" s="184"/>
      <c r="G85" s="184"/>
    </row>
    <row r="86" spans="2:7" x14ac:dyDescent="0.25">
      <c r="B86" s="184"/>
      <c r="C86" s="184"/>
      <c r="D86" s="184"/>
      <c r="E86" s="184"/>
      <c r="F86" s="184"/>
      <c r="G86" s="184"/>
    </row>
    <row r="87" spans="2:7" x14ac:dyDescent="0.25">
      <c r="B87" s="184"/>
      <c r="C87" s="184"/>
      <c r="D87" s="184"/>
      <c r="E87" s="184"/>
      <c r="F87" s="184"/>
      <c r="G87" s="184"/>
    </row>
    <row r="88" spans="2:7" x14ac:dyDescent="0.25">
      <c r="B88" s="184"/>
      <c r="C88" s="184"/>
      <c r="D88" s="184"/>
      <c r="E88" s="184"/>
      <c r="F88" s="184"/>
      <c r="G88" s="184"/>
    </row>
    <row r="89" spans="2:7" x14ac:dyDescent="0.25">
      <c r="B89" s="184"/>
      <c r="C89" s="184"/>
      <c r="D89" s="184"/>
      <c r="E89" s="184"/>
      <c r="F89" s="184"/>
      <c r="G89" s="184"/>
    </row>
    <row r="90" spans="2:7" x14ac:dyDescent="0.25">
      <c r="B90" s="184"/>
      <c r="C90" s="184"/>
      <c r="D90" s="184"/>
      <c r="E90" s="184"/>
      <c r="F90" s="184"/>
      <c r="G90" s="184"/>
    </row>
    <row r="91" spans="2:7" x14ac:dyDescent="0.25">
      <c r="B91" s="184"/>
      <c r="C91" s="184"/>
      <c r="D91" s="184"/>
      <c r="E91" s="184"/>
      <c r="F91" s="184"/>
      <c r="G91" s="184"/>
    </row>
    <row r="92" spans="2:7" x14ac:dyDescent="0.25">
      <c r="B92" s="184"/>
      <c r="C92" s="184"/>
      <c r="D92" s="184"/>
      <c r="E92" s="184"/>
      <c r="F92" s="184"/>
      <c r="G92" s="184"/>
    </row>
    <row r="93" spans="2:7" x14ac:dyDescent="0.25">
      <c r="B93" s="184"/>
      <c r="C93" s="184"/>
      <c r="D93" s="184"/>
      <c r="E93" s="184"/>
      <c r="F93" s="184"/>
      <c r="G93" s="184"/>
    </row>
    <row r="94" spans="2:7" x14ac:dyDescent="0.25">
      <c r="B94" s="184"/>
      <c r="C94" s="184"/>
      <c r="D94" s="184"/>
      <c r="E94" s="184"/>
      <c r="F94" s="184"/>
      <c r="G94" s="184"/>
    </row>
    <row r="95" spans="2:7" x14ac:dyDescent="0.25">
      <c r="B95" s="184"/>
      <c r="C95" s="184"/>
      <c r="D95" s="184"/>
      <c r="E95" s="184"/>
      <c r="F95" s="184"/>
      <c r="G95" s="184"/>
    </row>
    <row r="96" spans="2:7" x14ac:dyDescent="0.25">
      <c r="B96" s="184"/>
      <c r="C96" s="184"/>
      <c r="D96" s="184"/>
      <c r="E96" s="184"/>
      <c r="F96" s="184"/>
      <c r="G96" s="184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26</v>
      </c>
      <c r="B1" s="211"/>
      <c r="C1" s="211"/>
      <c r="D1" s="212"/>
      <c r="E1" s="138" t="s">
        <v>23</v>
      </c>
      <c r="F1" s="137"/>
      <c r="W1">
        <v>30.126000000000001</v>
      </c>
    </row>
    <row r="2" spans="1:26" ht="20.100000000000001" customHeight="1" x14ac:dyDescent="0.25">
      <c r="A2" s="210" t="s">
        <v>27</v>
      </c>
      <c r="B2" s="211"/>
      <c r="C2" s="211"/>
      <c r="D2" s="212"/>
      <c r="E2" s="138" t="s">
        <v>21</v>
      </c>
      <c r="F2" s="137"/>
    </row>
    <row r="3" spans="1:26" ht="20.100000000000001" customHeight="1" x14ac:dyDescent="0.25">
      <c r="A3" s="210" t="s">
        <v>28</v>
      </c>
      <c r="B3" s="211"/>
      <c r="C3" s="211"/>
      <c r="D3" s="212"/>
      <c r="E3" s="138" t="s">
        <v>67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172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68</v>
      </c>
      <c r="B8" s="136"/>
      <c r="C8" s="136"/>
      <c r="D8" s="136"/>
      <c r="E8" s="136"/>
      <c r="F8" s="136"/>
    </row>
    <row r="9" spans="1:26" x14ac:dyDescent="0.25">
      <c r="A9" s="141" t="s">
        <v>64</v>
      </c>
      <c r="B9" s="141" t="s">
        <v>58</v>
      </c>
      <c r="C9" s="141" t="s">
        <v>59</v>
      </c>
      <c r="D9" s="141" t="s">
        <v>35</v>
      </c>
      <c r="E9" s="141" t="s">
        <v>65</v>
      </c>
      <c r="F9" s="141" t="s">
        <v>66</v>
      </c>
    </row>
    <row r="10" spans="1:26" x14ac:dyDescent="0.25">
      <c r="A10" s="148" t="s">
        <v>69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173</v>
      </c>
      <c r="B11" s="151">
        <f>'SO 12971'!L14</f>
        <v>0</v>
      </c>
      <c r="C11" s="151">
        <f>'SO 12971'!M14</f>
        <v>0</v>
      </c>
      <c r="D11" s="151">
        <f>'SO 12971'!I14</f>
        <v>0</v>
      </c>
      <c r="E11" s="152">
        <f>'SO 12971'!P14</f>
        <v>0.39</v>
      </c>
      <c r="F11" s="152">
        <f>'SO 12971'!S14</f>
        <v>3.68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174</v>
      </c>
      <c r="B12" s="151">
        <f>'SO 12971'!L30</f>
        <v>0</v>
      </c>
      <c r="C12" s="151">
        <f>'SO 12971'!M30</f>
        <v>0</v>
      </c>
      <c r="D12" s="151">
        <f>'SO 12971'!I30</f>
        <v>0</v>
      </c>
      <c r="E12" s="152">
        <f>'SO 12971'!P30</f>
        <v>0.39</v>
      </c>
      <c r="F12" s="152">
        <f>'SO 12971'!S30</f>
        <v>8.17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70</v>
      </c>
      <c r="B13" s="151">
        <f>'SO 12971'!L35</f>
        <v>0</v>
      </c>
      <c r="C13" s="151">
        <f>'SO 12971'!M35</f>
        <v>0</v>
      </c>
      <c r="D13" s="151">
        <f>'SO 12971'!I35</f>
        <v>0</v>
      </c>
      <c r="E13" s="152">
        <f>'SO 12971'!P35</f>
        <v>0</v>
      </c>
      <c r="F13" s="152">
        <f>'SO 12971'!S35</f>
        <v>0.01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175</v>
      </c>
      <c r="B14" s="151">
        <f>'SO 12971'!L39</f>
        <v>0</v>
      </c>
      <c r="C14" s="151">
        <f>'SO 12971'!M39</f>
        <v>0</v>
      </c>
      <c r="D14" s="151">
        <f>'SO 12971'!I39</f>
        <v>0</v>
      </c>
      <c r="E14" s="152">
        <f>'SO 12971'!P39</f>
        <v>0</v>
      </c>
      <c r="F14" s="152">
        <f>'SO 12971'!S39</f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2" t="s">
        <v>69</v>
      </c>
      <c r="B15" s="153">
        <f>'SO 12971'!L41</f>
        <v>0</v>
      </c>
      <c r="C15" s="153">
        <f>'SO 12971'!M41</f>
        <v>0</v>
      </c>
      <c r="D15" s="153">
        <f>'SO 12971'!I41</f>
        <v>0</v>
      </c>
      <c r="E15" s="154">
        <f>'SO 12971'!P41</f>
        <v>0.78</v>
      </c>
      <c r="F15" s="154">
        <f>'SO 12971'!S41</f>
        <v>11.86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"/>
      <c r="B16" s="143"/>
      <c r="C16" s="143"/>
      <c r="D16" s="143"/>
      <c r="E16" s="142"/>
      <c r="F16" s="142"/>
    </row>
    <row r="17" spans="1:26" x14ac:dyDescent="0.25">
      <c r="A17" s="2" t="s">
        <v>71</v>
      </c>
      <c r="B17" s="153"/>
      <c r="C17" s="151"/>
      <c r="D17" s="151"/>
      <c r="E17" s="152"/>
      <c r="F17" s="152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150" t="s">
        <v>176</v>
      </c>
      <c r="B18" s="151">
        <f>'SO 12971'!L47</f>
        <v>0</v>
      </c>
      <c r="C18" s="151">
        <f>'SO 12971'!M47</f>
        <v>0</v>
      </c>
      <c r="D18" s="151">
        <f>'SO 12971'!I47</f>
        <v>0</v>
      </c>
      <c r="E18" s="152">
        <f>'SO 12971'!P47</f>
        <v>0</v>
      </c>
      <c r="F18" s="152">
        <f>'SO 12971'!S47</f>
        <v>0.02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150" t="s">
        <v>177</v>
      </c>
      <c r="B19" s="151">
        <f>'SO 12971'!L54</f>
        <v>0</v>
      </c>
      <c r="C19" s="151">
        <f>'SO 12971'!M54</f>
        <v>0</v>
      </c>
      <c r="D19" s="151">
        <f>'SO 12971'!I54</f>
        <v>0</v>
      </c>
      <c r="E19" s="152">
        <f>'SO 12971'!P54</f>
        <v>0.01</v>
      </c>
      <c r="F19" s="152">
        <f>'SO 12971'!S54</f>
        <v>0.2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150" t="s">
        <v>75</v>
      </c>
      <c r="B20" s="151">
        <f>'SO 12971'!L63</f>
        <v>0</v>
      </c>
      <c r="C20" s="151">
        <f>'SO 12971'!M63</f>
        <v>0</v>
      </c>
      <c r="D20" s="151">
        <f>'SO 12971'!I63</f>
        <v>0</v>
      </c>
      <c r="E20" s="152">
        <f>'SO 12971'!P63</f>
        <v>0.04</v>
      </c>
      <c r="F20" s="152">
        <f>'SO 12971'!S63</f>
        <v>0.09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x14ac:dyDescent="0.25">
      <c r="A21" s="150" t="s">
        <v>178</v>
      </c>
      <c r="B21" s="151">
        <f>'SO 12971'!L71</f>
        <v>0</v>
      </c>
      <c r="C21" s="151">
        <f>'SO 12971'!M71</f>
        <v>0</v>
      </c>
      <c r="D21" s="151">
        <f>'SO 12971'!I71</f>
        <v>0</v>
      </c>
      <c r="E21" s="152">
        <f>'SO 12971'!P71</f>
        <v>0.05</v>
      </c>
      <c r="F21" s="152">
        <f>'SO 12971'!S71</f>
        <v>0.54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x14ac:dyDescent="0.25">
      <c r="A22" s="150" t="s">
        <v>179</v>
      </c>
      <c r="B22" s="151">
        <f>'SO 12971'!L82</f>
        <v>0</v>
      </c>
      <c r="C22" s="151">
        <f>'SO 12971'!M82</f>
        <v>0</v>
      </c>
      <c r="D22" s="151">
        <f>'SO 12971'!I82</f>
        <v>0</v>
      </c>
      <c r="E22" s="152">
        <f>'SO 12971'!P82</f>
        <v>0.02</v>
      </c>
      <c r="F22" s="152">
        <f>'SO 12971'!S82</f>
        <v>0.76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x14ac:dyDescent="0.25">
      <c r="A23" s="150" t="s">
        <v>180</v>
      </c>
      <c r="B23" s="151">
        <f>'SO 12971'!L88</f>
        <v>0</v>
      </c>
      <c r="C23" s="151">
        <f>'SO 12971'!M88</f>
        <v>0</v>
      </c>
      <c r="D23" s="151">
        <f>'SO 12971'!I88</f>
        <v>0</v>
      </c>
      <c r="E23" s="152">
        <f>'SO 12971'!P88</f>
        <v>0</v>
      </c>
      <c r="F23" s="152">
        <f>'SO 12971'!S88</f>
        <v>0.04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x14ac:dyDescent="0.25">
      <c r="A24" s="2" t="s">
        <v>71</v>
      </c>
      <c r="B24" s="153">
        <f>'SO 12971'!L90</f>
        <v>0</v>
      </c>
      <c r="C24" s="153">
        <f>'SO 12971'!M90</f>
        <v>0</v>
      </c>
      <c r="D24" s="153">
        <f>'SO 12971'!I90</f>
        <v>0</v>
      </c>
      <c r="E24" s="154">
        <f>'SO 12971'!S90</f>
        <v>1.65</v>
      </c>
      <c r="F24" s="154">
        <f>'SO 12971'!V90</f>
        <v>0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26" x14ac:dyDescent="0.25">
      <c r="A25" s="1"/>
      <c r="B25" s="143"/>
      <c r="C25" s="143"/>
      <c r="D25" s="143"/>
      <c r="E25" s="142"/>
      <c r="F25" s="142"/>
    </row>
    <row r="26" spans="1:26" x14ac:dyDescent="0.25">
      <c r="A26" s="2" t="s">
        <v>78</v>
      </c>
      <c r="B26" s="153">
        <f>'SO 12971'!L91</f>
        <v>0</v>
      </c>
      <c r="C26" s="153">
        <f>'SO 12971'!M91</f>
        <v>0</v>
      </c>
      <c r="D26" s="153">
        <f>'SO 12971'!I91</f>
        <v>0</v>
      </c>
      <c r="E26" s="154">
        <f>'SO 12971'!S91</f>
        <v>13.51</v>
      </c>
      <c r="F26" s="154">
        <f>'SO 12971'!V91</f>
        <v>0</v>
      </c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43"/>
      <c r="C71" s="143"/>
      <c r="D71" s="143"/>
      <c r="E71" s="142"/>
      <c r="F71" s="142"/>
    </row>
    <row r="72" spans="1:6" x14ac:dyDescent="0.25">
      <c r="A72" s="1"/>
      <c r="B72" s="143"/>
      <c r="C72" s="143"/>
      <c r="D72" s="143"/>
      <c r="E72" s="142"/>
      <c r="F72" s="142"/>
    </row>
    <row r="73" spans="1:6" x14ac:dyDescent="0.25">
      <c r="A73" s="1"/>
      <c r="B73" s="143"/>
      <c r="C73" s="143"/>
      <c r="D73" s="143"/>
      <c r="E73" s="142"/>
      <c r="F73" s="142"/>
    </row>
    <row r="74" spans="1:6" x14ac:dyDescent="0.25">
      <c r="A74" s="1"/>
      <c r="B74" s="143"/>
      <c r="C74" s="143"/>
      <c r="D74" s="143"/>
      <c r="E74" s="142"/>
      <c r="F74" s="142"/>
    </row>
    <row r="75" spans="1:6" x14ac:dyDescent="0.25">
      <c r="A75" s="1"/>
      <c r="B75" s="143"/>
      <c r="C75" s="143"/>
      <c r="D75" s="143"/>
      <c r="E75" s="142"/>
      <c r="F75" s="142"/>
    </row>
    <row r="76" spans="1:6" x14ac:dyDescent="0.25">
      <c r="A76" s="1"/>
      <c r="B76" s="143"/>
      <c r="C76" s="143"/>
      <c r="D76" s="143"/>
      <c r="E76" s="142"/>
      <c r="F76" s="142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1"/>
  <sheetViews>
    <sheetView workbookViewId="0">
      <pane ySplit="8" topLeftCell="A9" activePane="bottomLeft" state="frozen"/>
      <selection pane="bottomLeft" activeCell="G87" sqref="G11:G87"/>
    </sheetView>
  </sheetViews>
  <sheetFormatPr defaultColWidth="0" defaultRowHeight="15" x14ac:dyDescent="0.25"/>
  <cols>
    <col min="1" max="1" width="4.7109375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3" t="s">
        <v>26</v>
      </c>
      <c r="C1" s="214"/>
      <c r="D1" s="214"/>
      <c r="E1" s="214"/>
      <c r="F1" s="214"/>
      <c r="G1" s="214"/>
      <c r="H1" s="215"/>
      <c r="I1" s="160" t="s">
        <v>23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3" t="s">
        <v>27</v>
      </c>
      <c r="C2" s="214"/>
      <c r="D2" s="214"/>
      <c r="E2" s="214"/>
      <c r="F2" s="214"/>
      <c r="G2" s="214"/>
      <c r="H2" s="215"/>
      <c r="I2" s="160" t="s">
        <v>21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3" t="s">
        <v>28</v>
      </c>
      <c r="C3" s="214"/>
      <c r="D3" s="214"/>
      <c r="E3" s="214"/>
      <c r="F3" s="214"/>
      <c r="G3" s="214"/>
      <c r="H3" s="215"/>
      <c r="I3" s="160" t="s">
        <v>67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172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79</v>
      </c>
      <c r="B8" s="162" t="s">
        <v>80</v>
      </c>
      <c r="C8" s="162" t="s">
        <v>81</v>
      </c>
      <c r="D8" s="162" t="s">
        <v>82</v>
      </c>
      <c r="E8" s="162" t="s">
        <v>83</v>
      </c>
      <c r="F8" s="162" t="s">
        <v>84</v>
      </c>
      <c r="G8" s="162" t="s">
        <v>85</v>
      </c>
      <c r="H8" s="162" t="s">
        <v>59</v>
      </c>
      <c r="I8" s="162" t="s">
        <v>86</v>
      </c>
      <c r="J8" s="162"/>
      <c r="K8" s="162"/>
      <c r="L8" s="162"/>
      <c r="M8" s="162"/>
      <c r="N8" s="162"/>
      <c r="O8" s="162"/>
      <c r="P8" s="162" t="s">
        <v>87</v>
      </c>
      <c r="Q8" s="156"/>
      <c r="R8" s="156"/>
      <c r="S8" s="162" t="s">
        <v>88</v>
      </c>
      <c r="T8" s="158"/>
      <c r="U8" s="158"/>
      <c r="V8" s="164" t="s">
        <v>89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69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173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>
        <v>1</v>
      </c>
      <c r="B11" s="169" t="s">
        <v>181</v>
      </c>
      <c r="C11" s="173" t="s">
        <v>182</v>
      </c>
      <c r="D11" s="169" t="s">
        <v>495</v>
      </c>
      <c r="E11" s="169" t="s">
        <v>104</v>
      </c>
      <c r="F11" s="170">
        <v>4</v>
      </c>
      <c r="G11" s="171"/>
      <c r="H11" s="171"/>
      <c r="I11" s="171">
        <f>ROUND(F11*(G11+H11),2)</f>
        <v>0</v>
      </c>
      <c r="J11" s="169">
        <f>ROUND(F11*(N11),2)</f>
        <v>66.12</v>
      </c>
      <c r="K11" s="1">
        <f>ROUND(F11*(O11),2)</f>
        <v>0</v>
      </c>
      <c r="L11" s="1">
        <f>ROUND(F11*(G11),2)</f>
        <v>0</v>
      </c>
      <c r="M11" s="1"/>
      <c r="N11" s="1">
        <v>16.53</v>
      </c>
      <c r="O11" s="1"/>
      <c r="P11" s="168">
        <v>2.6839999999999999E-2</v>
      </c>
      <c r="Q11" s="174"/>
      <c r="R11" s="174">
        <v>2.6839999999999999E-2</v>
      </c>
      <c r="S11" s="150">
        <f>ROUND(F11*(R11),3)</f>
        <v>0.107</v>
      </c>
      <c r="V11" s="175"/>
      <c r="Z11">
        <v>0</v>
      </c>
    </row>
    <row r="12" spans="1:26" ht="24.95" customHeight="1" x14ac:dyDescent="0.25">
      <c r="A12" s="172">
        <v>2</v>
      </c>
      <c r="B12" s="169" t="s">
        <v>181</v>
      </c>
      <c r="C12" s="173" t="s">
        <v>183</v>
      </c>
      <c r="D12" s="169" t="s">
        <v>496</v>
      </c>
      <c r="E12" s="169" t="s">
        <v>94</v>
      </c>
      <c r="F12" s="170">
        <v>42.49</v>
      </c>
      <c r="G12" s="171"/>
      <c r="H12" s="171"/>
      <c r="I12" s="171">
        <f>ROUND(F12*(G12+H12),2)</f>
        <v>0</v>
      </c>
      <c r="J12" s="169">
        <f>ROUND(F12*(N12),2)</f>
        <v>733.8</v>
      </c>
      <c r="K12" s="1">
        <f>ROUND(F12*(O12),2)</f>
        <v>0</v>
      </c>
      <c r="L12" s="1">
        <f>ROUND(F12*(G12),2)</f>
        <v>0</v>
      </c>
      <c r="M12" s="1"/>
      <c r="N12" s="1">
        <v>17.27</v>
      </c>
      <c r="O12" s="1"/>
      <c r="P12" s="168">
        <v>7.5920000000000001E-2</v>
      </c>
      <c r="Q12" s="174"/>
      <c r="R12" s="174">
        <v>7.5920000000000001E-2</v>
      </c>
      <c r="S12" s="150">
        <f>ROUND(F12*(R12),3)</f>
        <v>3.226</v>
      </c>
      <c r="V12" s="175"/>
      <c r="Z12">
        <v>0</v>
      </c>
    </row>
    <row r="13" spans="1:26" ht="24.95" customHeight="1" x14ac:dyDescent="0.25">
      <c r="A13" s="172">
        <v>3</v>
      </c>
      <c r="B13" s="169" t="s">
        <v>184</v>
      </c>
      <c r="C13" s="173" t="s">
        <v>185</v>
      </c>
      <c r="D13" s="169" t="s">
        <v>186</v>
      </c>
      <c r="E13" s="169" t="s">
        <v>94</v>
      </c>
      <c r="F13" s="170">
        <v>1.2</v>
      </c>
      <c r="G13" s="171"/>
      <c r="H13" s="171"/>
      <c r="I13" s="171">
        <f>ROUND(F13*(G13+H13),2)</f>
        <v>0</v>
      </c>
      <c r="J13" s="169">
        <f>ROUND(F13*(N13),2)</f>
        <v>50.59</v>
      </c>
      <c r="K13" s="1">
        <f>ROUND(F13*(O13),2)</f>
        <v>0</v>
      </c>
      <c r="L13" s="1">
        <f>ROUND(F13*(G13),2)</f>
        <v>0</v>
      </c>
      <c r="M13" s="1"/>
      <c r="N13" s="1">
        <v>42.16</v>
      </c>
      <c r="O13" s="1"/>
      <c r="P13" s="168">
        <v>0.28538000000000002</v>
      </c>
      <c r="Q13" s="174"/>
      <c r="R13" s="174">
        <v>0.28538000000000002</v>
      </c>
      <c r="S13" s="150">
        <f>ROUND(F13*(R13),3)</f>
        <v>0.34200000000000003</v>
      </c>
      <c r="V13" s="175"/>
      <c r="Z13">
        <v>0</v>
      </c>
    </row>
    <row r="14" spans="1:26" x14ac:dyDescent="0.25">
      <c r="A14" s="150"/>
      <c r="B14" s="150"/>
      <c r="C14" s="150"/>
      <c r="D14" s="150" t="s">
        <v>173</v>
      </c>
      <c r="E14" s="150"/>
      <c r="F14" s="168"/>
      <c r="G14" s="153"/>
      <c r="H14" s="153">
        <f>ROUND((SUM(M10:M13))/1,2)</f>
        <v>0</v>
      </c>
      <c r="I14" s="153">
        <f>ROUND((SUM(I10:I13))/1,2)</f>
        <v>0</v>
      </c>
      <c r="J14" s="150"/>
      <c r="K14" s="150"/>
      <c r="L14" s="150">
        <f>ROUND((SUM(L10:L13))/1,2)</f>
        <v>0</v>
      </c>
      <c r="M14" s="150">
        <f>ROUND((SUM(M10:M13))/1,2)</f>
        <v>0</v>
      </c>
      <c r="N14" s="150"/>
      <c r="O14" s="150"/>
      <c r="P14" s="176">
        <f>ROUND((SUM(P10:P13))/1,2)</f>
        <v>0.39</v>
      </c>
      <c r="Q14" s="147"/>
      <c r="R14" s="147"/>
      <c r="S14" s="176">
        <f>ROUND((SUM(S10:S13))/1,2)</f>
        <v>3.68</v>
      </c>
      <c r="T14" s="147"/>
      <c r="U14" s="147"/>
      <c r="V14" s="147"/>
      <c r="W14" s="147"/>
      <c r="X14" s="147"/>
      <c r="Y14" s="147"/>
      <c r="Z14" s="147"/>
    </row>
    <row r="15" spans="1:26" x14ac:dyDescent="0.25">
      <c r="A15" s="1"/>
      <c r="B15" s="1"/>
      <c r="C15" s="1"/>
      <c r="D15" s="1"/>
      <c r="E15" s="1"/>
      <c r="F15" s="161"/>
      <c r="G15" s="143"/>
      <c r="H15" s="143"/>
      <c r="I15" s="143"/>
      <c r="J15" s="1"/>
      <c r="K15" s="1"/>
      <c r="L15" s="1"/>
      <c r="M15" s="1"/>
      <c r="N15" s="1"/>
      <c r="O15" s="1"/>
      <c r="P15" s="1"/>
      <c r="S15" s="1"/>
    </row>
    <row r="16" spans="1:26" x14ac:dyDescent="0.25">
      <c r="A16" s="150"/>
      <c r="B16" s="150"/>
      <c r="C16" s="150"/>
      <c r="D16" s="150" t="s">
        <v>174</v>
      </c>
      <c r="E16" s="150"/>
      <c r="F16" s="168"/>
      <c r="G16" s="151"/>
      <c r="H16" s="151"/>
      <c r="I16" s="151"/>
      <c r="J16" s="150"/>
      <c r="K16" s="150"/>
      <c r="L16" s="150"/>
      <c r="M16" s="150"/>
      <c r="N16" s="150"/>
      <c r="O16" s="150"/>
      <c r="P16" s="150"/>
      <c r="Q16" s="147"/>
      <c r="R16" s="147"/>
      <c r="S16" s="150"/>
      <c r="T16" s="147"/>
      <c r="U16" s="147"/>
      <c r="V16" s="147"/>
      <c r="W16" s="147"/>
      <c r="X16" s="147"/>
      <c r="Y16" s="147"/>
      <c r="Z16" s="147"/>
    </row>
    <row r="17" spans="1:26" ht="24.95" customHeight="1" x14ac:dyDescent="0.25">
      <c r="A17" s="172">
        <v>4</v>
      </c>
      <c r="B17" s="169" t="s">
        <v>181</v>
      </c>
      <c r="C17" s="173" t="s">
        <v>187</v>
      </c>
      <c r="D17" s="169" t="s">
        <v>188</v>
      </c>
      <c r="E17" s="169" t="s">
        <v>94</v>
      </c>
      <c r="F17" s="170">
        <v>20.38</v>
      </c>
      <c r="G17" s="171"/>
      <c r="H17" s="171"/>
      <c r="I17" s="171">
        <f t="shared" ref="I17:I29" si="0">ROUND(F17*(G17+H17),2)</f>
        <v>0</v>
      </c>
      <c r="J17" s="169">
        <f t="shared" ref="J17:J29" si="1">ROUND(F17*(N17),2)</f>
        <v>479.75</v>
      </c>
      <c r="K17" s="1">
        <f t="shared" ref="K17:K29" si="2">ROUND(F17*(O17),2)</f>
        <v>0</v>
      </c>
      <c r="L17" s="1">
        <f t="shared" ref="L17:L27" si="3">ROUND(F17*(G17),2)</f>
        <v>0</v>
      </c>
      <c r="M17" s="1"/>
      <c r="N17" s="1">
        <v>23.54</v>
      </c>
      <c r="O17" s="1"/>
      <c r="P17" s="168">
        <v>4.0840000000000001E-2</v>
      </c>
      <c r="Q17" s="174"/>
      <c r="R17" s="174">
        <v>4.0840000000000001E-2</v>
      </c>
      <c r="S17" s="150">
        <f t="shared" ref="S17:S29" si="4">ROUND(F17*(R17),3)</f>
        <v>0.83199999999999996</v>
      </c>
      <c r="V17" s="175"/>
      <c r="Z17">
        <v>0</v>
      </c>
    </row>
    <row r="18" spans="1:26" ht="24.95" customHeight="1" x14ac:dyDescent="0.25">
      <c r="A18" s="172">
        <v>5</v>
      </c>
      <c r="B18" s="169" t="s">
        <v>181</v>
      </c>
      <c r="C18" s="173" t="s">
        <v>189</v>
      </c>
      <c r="D18" s="169" t="s">
        <v>497</v>
      </c>
      <c r="E18" s="169" t="s">
        <v>94</v>
      </c>
      <c r="F18" s="170">
        <v>20.38</v>
      </c>
      <c r="G18" s="171"/>
      <c r="H18" s="171"/>
      <c r="I18" s="171">
        <f t="shared" si="0"/>
        <v>0</v>
      </c>
      <c r="J18" s="169">
        <f t="shared" si="1"/>
        <v>33.42</v>
      </c>
      <c r="K18" s="1">
        <f t="shared" si="2"/>
        <v>0</v>
      </c>
      <c r="L18" s="1">
        <f t="shared" si="3"/>
        <v>0</v>
      </c>
      <c r="M18" s="1"/>
      <c r="N18" s="1">
        <v>1.6400000000000001</v>
      </c>
      <c r="O18" s="1"/>
      <c r="P18" s="168">
        <v>2.9999999999999997E-4</v>
      </c>
      <c r="Q18" s="174"/>
      <c r="R18" s="174">
        <v>2.9999999999999997E-4</v>
      </c>
      <c r="S18" s="150">
        <f t="shared" si="4"/>
        <v>6.0000000000000001E-3</v>
      </c>
      <c r="V18" s="175"/>
      <c r="Z18">
        <v>0</v>
      </c>
    </row>
    <row r="19" spans="1:26" ht="24.95" customHeight="1" x14ac:dyDescent="0.25">
      <c r="A19" s="172">
        <v>6</v>
      </c>
      <c r="B19" s="169" t="s">
        <v>181</v>
      </c>
      <c r="C19" s="173" t="s">
        <v>190</v>
      </c>
      <c r="D19" s="169" t="s">
        <v>191</v>
      </c>
      <c r="E19" s="169" t="s">
        <v>94</v>
      </c>
      <c r="F19" s="170">
        <v>3</v>
      </c>
      <c r="G19" s="171"/>
      <c r="H19" s="171"/>
      <c r="I19" s="171">
        <f t="shared" si="0"/>
        <v>0</v>
      </c>
      <c r="J19" s="169">
        <f t="shared" si="1"/>
        <v>27.21</v>
      </c>
      <c r="K19" s="1">
        <f t="shared" si="2"/>
        <v>0</v>
      </c>
      <c r="L19" s="1">
        <f t="shared" si="3"/>
        <v>0</v>
      </c>
      <c r="M19" s="1"/>
      <c r="N19" s="1">
        <v>9.07</v>
      </c>
      <c r="O19" s="1"/>
      <c r="P19" s="168">
        <v>4.0300000000000002E-2</v>
      </c>
      <c r="Q19" s="174"/>
      <c r="R19" s="174">
        <v>4.0300000000000002E-2</v>
      </c>
      <c r="S19" s="150">
        <f t="shared" si="4"/>
        <v>0.121</v>
      </c>
      <c r="V19" s="175"/>
      <c r="Z19">
        <v>0</v>
      </c>
    </row>
    <row r="20" spans="1:26" ht="24.95" customHeight="1" x14ac:dyDescent="0.25">
      <c r="A20" s="172">
        <v>7</v>
      </c>
      <c r="B20" s="169" t="s">
        <v>181</v>
      </c>
      <c r="C20" s="173" t="s">
        <v>192</v>
      </c>
      <c r="D20" s="169" t="s">
        <v>193</v>
      </c>
      <c r="E20" s="169" t="s">
        <v>94</v>
      </c>
      <c r="F20" s="170">
        <v>72.53</v>
      </c>
      <c r="G20" s="171"/>
      <c r="H20" s="171"/>
      <c r="I20" s="171">
        <f t="shared" si="0"/>
        <v>0</v>
      </c>
      <c r="J20" s="169">
        <f t="shared" si="1"/>
        <v>1363.56</v>
      </c>
      <c r="K20" s="1">
        <f t="shared" si="2"/>
        <v>0</v>
      </c>
      <c r="L20" s="1">
        <f t="shared" si="3"/>
        <v>0</v>
      </c>
      <c r="M20" s="1"/>
      <c r="N20" s="1">
        <v>18.8</v>
      </c>
      <c r="O20" s="1"/>
      <c r="P20" s="168">
        <v>4.2509999999999999E-2</v>
      </c>
      <c r="Q20" s="174"/>
      <c r="R20" s="174">
        <v>4.2509999999999999E-2</v>
      </c>
      <c r="S20" s="150">
        <f t="shared" si="4"/>
        <v>3.0830000000000002</v>
      </c>
      <c r="V20" s="175"/>
      <c r="Z20">
        <v>0</v>
      </c>
    </row>
    <row r="21" spans="1:26" ht="24.95" customHeight="1" x14ac:dyDescent="0.25">
      <c r="A21" s="172">
        <v>8</v>
      </c>
      <c r="B21" s="169" t="s">
        <v>181</v>
      </c>
      <c r="C21" s="173" t="s">
        <v>194</v>
      </c>
      <c r="D21" s="169" t="s">
        <v>195</v>
      </c>
      <c r="E21" s="169" t="s">
        <v>94</v>
      </c>
      <c r="F21" s="170">
        <v>33.4</v>
      </c>
      <c r="G21" s="171"/>
      <c r="H21" s="171"/>
      <c r="I21" s="171">
        <f t="shared" si="0"/>
        <v>0</v>
      </c>
      <c r="J21" s="169">
        <f t="shared" si="1"/>
        <v>202.74</v>
      </c>
      <c r="K21" s="1">
        <f t="shared" si="2"/>
        <v>0</v>
      </c>
      <c r="L21" s="1">
        <f t="shared" si="3"/>
        <v>0</v>
      </c>
      <c r="M21" s="1"/>
      <c r="N21" s="1">
        <v>6.07</v>
      </c>
      <c r="O21" s="1"/>
      <c r="P21" s="168">
        <v>3.5590000000000004E-2</v>
      </c>
      <c r="Q21" s="174"/>
      <c r="R21" s="174">
        <v>3.5590000000000004E-2</v>
      </c>
      <c r="S21" s="150">
        <f t="shared" si="4"/>
        <v>1.1890000000000001</v>
      </c>
      <c r="V21" s="175"/>
      <c r="Z21">
        <v>0</v>
      </c>
    </row>
    <row r="22" spans="1:26" ht="24.95" customHeight="1" x14ac:dyDescent="0.25">
      <c r="A22" s="172">
        <v>9</v>
      </c>
      <c r="B22" s="169" t="s">
        <v>181</v>
      </c>
      <c r="C22" s="173" t="s">
        <v>196</v>
      </c>
      <c r="D22" s="169" t="s">
        <v>498</v>
      </c>
      <c r="E22" s="169" t="s">
        <v>94</v>
      </c>
      <c r="F22" s="170">
        <v>105.93</v>
      </c>
      <c r="G22" s="171"/>
      <c r="H22" s="171"/>
      <c r="I22" s="171">
        <f t="shared" si="0"/>
        <v>0</v>
      </c>
      <c r="J22" s="169">
        <f t="shared" si="1"/>
        <v>86.86</v>
      </c>
      <c r="K22" s="1">
        <f t="shared" si="2"/>
        <v>0</v>
      </c>
      <c r="L22" s="1">
        <f t="shared" si="3"/>
        <v>0</v>
      </c>
      <c r="M22" s="1"/>
      <c r="N22" s="1">
        <v>0.82</v>
      </c>
      <c r="O22" s="1"/>
      <c r="P22" s="168">
        <v>5.2999999999999998E-4</v>
      </c>
      <c r="Q22" s="174"/>
      <c r="R22" s="174">
        <v>5.2999999999999998E-4</v>
      </c>
      <c r="S22" s="150">
        <f t="shared" si="4"/>
        <v>5.6000000000000001E-2</v>
      </c>
      <c r="V22" s="175"/>
      <c r="Z22">
        <v>0</v>
      </c>
    </row>
    <row r="23" spans="1:26" ht="24.95" customHeight="1" x14ac:dyDescent="0.25">
      <c r="A23" s="172">
        <v>10</v>
      </c>
      <c r="B23" s="169" t="s">
        <v>181</v>
      </c>
      <c r="C23" s="173" t="s">
        <v>197</v>
      </c>
      <c r="D23" s="169" t="s">
        <v>198</v>
      </c>
      <c r="E23" s="169" t="s">
        <v>109</v>
      </c>
      <c r="F23" s="170">
        <v>72</v>
      </c>
      <c r="G23" s="171"/>
      <c r="H23" s="171"/>
      <c r="I23" s="171">
        <f t="shared" si="0"/>
        <v>0</v>
      </c>
      <c r="J23" s="169">
        <f t="shared" si="1"/>
        <v>198.72</v>
      </c>
      <c r="K23" s="1">
        <f t="shared" si="2"/>
        <v>0</v>
      </c>
      <c r="L23" s="1">
        <f t="shared" si="3"/>
        <v>0</v>
      </c>
      <c r="M23" s="1"/>
      <c r="N23" s="1">
        <v>2.76</v>
      </c>
      <c r="O23" s="1"/>
      <c r="P23" s="168">
        <v>4.6000000000000001E-4</v>
      </c>
      <c r="Q23" s="174"/>
      <c r="R23" s="174">
        <v>4.6000000000000001E-4</v>
      </c>
      <c r="S23" s="150">
        <f t="shared" si="4"/>
        <v>3.3000000000000002E-2</v>
      </c>
      <c r="V23" s="175"/>
      <c r="Z23">
        <v>0</v>
      </c>
    </row>
    <row r="24" spans="1:26" ht="24.95" customHeight="1" x14ac:dyDescent="0.25">
      <c r="A24" s="172">
        <v>11</v>
      </c>
      <c r="B24" s="169" t="s">
        <v>181</v>
      </c>
      <c r="C24" s="173" t="s">
        <v>199</v>
      </c>
      <c r="D24" s="169" t="s">
        <v>200</v>
      </c>
      <c r="E24" s="169" t="s">
        <v>94</v>
      </c>
      <c r="F24" s="170">
        <v>20.399999999999999</v>
      </c>
      <c r="G24" s="171"/>
      <c r="H24" s="171"/>
      <c r="I24" s="171">
        <f t="shared" si="0"/>
        <v>0</v>
      </c>
      <c r="J24" s="169">
        <f t="shared" si="1"/>
        <v>205.63</v>
      </c>
      <c r="K24" s="1">
        <f t="shared" si="2"/>
        <v>0</v>
      </c>
      <c r="L24" s="1">
        <f t="shared" si="3"/>
        <v>0</v>
      </c>
      <c r="M24" s="1"/>
      <c r="N24" s="1">
        <v>10.08</v>
      </c>
      <c r="O24" s="1"/>
      <c r="P24" s="168">
        <v>0.10854</v>
      </c>
      <c r="Q24" s="174"/>
      <c r="R24" s="174">
        <v>0.10854</v>
      </c>
      <c r="S24" s="150">
        <f t="shared" si="4"/>
        <v>2.214</v>
      </c>
      <c r="V24" s="175"/>
      <c r="Z24">
        <v>0</v>
      </c>
    </row>
    <row r="25" spans="1:26" ht="24.95" customHeight="1" x14ac:dyDescent="0.25">
      <c r="A25" s="172">
        <v>12</v>
      </c>
      <c r="B25" s="169" t="s">
        <v>181</v>
      </c>
      <c r="C25" s="173" t="s">
        <v>201</v>
      </c>
      <c r="D25" s="169" t="s">
        <v>499</v>
      </c>
      <c r="E25" s="169" t="s">
        <v>94</v>
      </c>
      <c r="F25" s="170">
        <v>20.399999999999999</v>
      </c>
      <c r="G25" s="171"/>
      <c r="H25" s="171"/>
      <c r="I25" s="171">
        <f t="shared" si="0"/>
        <v>0</v>
      </c>
      <c r="J25" s="169">
        <f t="shared" si="1"/>
        <v>343.54</v>
      </c>
      <c r="K25" s="1">
        <f t="shared" si="2"/>
        <v>0</v>
      </c>
      <c r="L25" s="1">
        <f t="shared" si="3"/>
        <v>0</v>
      </c>
      <c r="M25" s="1"/>
      <c r="N25" s="1">
        <v>16.84</v>
      </c>
      <c r="O25" s="1"/>
      <c r="P25" s="168">
        <v>1.5656E-2</v>
      </c>
      <c r="Q25" s="174"/>
      <c r="R25" s="174">
        <v>1.5656E-2</v>
      </c>
      <c r="S25" s="150">
        <f t="shared" si="4"/>
        <v>0.31900000000000001</v>
      </c>
      <c r="V25" s="175"/>
      <c r="Z25">
        <v>0</v>
      </c>
    </row>
    <row r="26" spans="1:26" ht="24.95" customHeight="1" x14ac:dyDescent="0.25">
      <c r="A26" s="172">
        <v>13</v>
      </c>
      <c r="B26" s="169" t="s">
        <v>184</v>
      </c>
      <c r="C26" s="173" t="s">
        <v>202</v>
      </c>
      <c r="D26" s="169" t="s">
        <v>203</v>
      </c>
      <c r="E26" s="169" t="s">
        <v>94</v>
      </c>
      <c r="F26" s="170">
        <v>1.2</v>
      </c>
      <c r="G26" s="171"/>
      <c r="H26" s="171"/>
      <c r="I26" s="171">
        <f t="shared" si="0"/>
        <v>0</v>
      </c>
      <c r="J26" s="169">
        <f t="shared" si="1"/>
        <v>17.11</v>
      </c>
      <c r="K26" s="1">
        <f t="shared" si="2"/>
        <v>0</v>
      </c>
      <c r="L26" s="1">
        <f t="shared" si="3"/>
        <v>0</v>
      </c>
      <c r="M26" s="1"/>
      <c r="N26" s="1">
        <v>14.26</v>
      </c>
      <c r="O26" s="1"/>
      <c r="P26" s="168">
        <v>3.7559999999999996E-2</v>
      </c>
      <c r="Q26" s="174"/>
      <c r="R26" s="174">
        <v>3.7559999999999996E-2</v>
      </c>
      <c r="S26" s="150">
        <f t="shared" si="4"/>
        <v>4.4999999999999998E-2</v>
      </c>
      <c r="V26" s="175"/>
      <c r="Z26">
        <v>0</v>
      </c>
    </row>
    <row r="27" spans="1:26" ht="24.95" customHeight="1" x14ac:dyDescent="0.25">
      <c r="A27" s="172">
        <v>14</v>
      </c>
      <c r="B27" s="169" t="s">
        <v>184</v>
      </c>
      <c r="C27" s="173" t="s">
        <v>204</v>
      </c>
      <c r="D27" s="169" t="s">
        <v>205</v>
      </c>
      <c r="E27" s="169" t="s">
        <v>104</v>
      </c>
      <c r="F27" s="170">
        <v>5</v>
      </c>
      <c r="G27" s="171"/>
      <c r="H27" s="171"/>
      <c r="I27" s="171">
        <f t="shared" si="0"/>
        <v>0</v>
      </c>
      <c r="J27" s="169">
        <f t="shared" si="1"/>
        <v>99.4</v>
      </c>
      <c r="K27" s="1">
        <f t="shared" si="2"/>
        <v>0</v>
      </c>
      <c r="L27" s="1">
        <f t="shared" si="3"/>
        <v>0</v>
      </c>
      <c r="M27" s="1"/>
      <c r="N27" s="1">
        <v>19.88</v>
      </c>
      <c r="O27" s="1"/>
      <c r="P27" s="168">
        <v>4.4160000000000005E-2</v>
      </c>
      <c r="Q27" s="174"/>
      <c r="R27" s="174">
        <v>4.4160000000000005E-2</v>
      </c>
      <c r="S27" s="150">
        <f t="shared" si="4"/>
        <v>0.221</v>
      </c>
      <c r="V27" s="175"/>
      <c r="Z27">
        <v>0</v>
      </c>
    </row>
    <row r="28" spans="1:26" ht="24.95" customHeight="1" x14ac:dyDescent="0.25">
      <c r="A28" s="172">
        <v>15</v>
      </c>
      <c r="B28" s="169" t="s">
        <v>206</v>
      </c>
      <c r="C28" s="173" t="s">
        <v>207</v>
      </c>
      <c r="D28" s="169" t="s">
        <v>208</v>
      </c>
      <c r="E28" s="169" t="s">
        <v>104</v>
      </c>
      <c r="F28" s="170">
        <v>2</v>
      </c>
      <c r="G28" s="171"/>
      <c r="H28" s="171"/>
      <c r="I28" s="171">
        <f t="shared" si="0"/>
        <v>0</v>
      </c>
      <c r="J28" s="169">
        <f t="shared" si="1"/>
        <v>48.22</v>
      </c>
      <c r="K28" s="1">
        <f t="shared" si="2"/>
        <v>0</v>
      </c>
      <c r="L28" s="1"/>
      <c r="M28" s="1">
        <f>ROUND(F28*(G28),2)</f>
        <v>0</v>
      </c>
      <c r="N28" s="1">
        <v>24.11</v>
      </c>
      <c r="O28" s="1"/>
      <c r="P28" s="168">
        <v>1.0500000000000001E-2</v>
      </c>
      <c r="Q28" s="174"/>
      <c r="R28" s="174">
        <v>1.0500000000000001E-2</v>
      </c>
      <c r="S28" s="150">
        <f t="shared" si="4"/>
        <v>2.1000000000000001E-2</v>
      </c>
      <c r="V28" s="175"/>
      <c r="Z28">
        <v>0</v>
      </c>
    </row>
    <row r="29" spans="1:26" ht="24.95" customHeight="1" x14ac:dyDescent="0.25">
      <c r="A29" s="172">
        <v>16</v>
      </c>
      <c r="B29" s="169" t="s">
        <v>206</v>
      </c>
      <c r="C29" s="173" t="s">
        <v>209</v>
      </c>
      <c r="D29" s="169" t="s">
        <v>210</v>
      </c>
      <c r="E29" s="169" t="s">
        <v>104</v>
      </c>
      <c r="F29" s="170">
        <v>3</v>
      </c>
      <c r="G29" s="171"/>
      <c r="H29" s="171"/>
      <c r="I29" s="171">
        <f t="shared" si="0"/>
        <v>0</v>
      </c>
      <c r="J29" s="169">
        <f t="shared" si="1"/>
        <v>77.040000000000006</v>
      </c>
      <c r="K29" s="1">
        <f t="shared" si="2"/>
        <v>0</v>
      </c>
      <c r="L29" s="1"/>
      <c r="M29" s="1">
        <f>ROUND(F29*(G29),2)</f>
        <v>0</v>
      </c>
      <c r="N29" s="1">
        <v>25.68</v>
      </c>
      <c r="O29" s="1"/>
      <c r="P29" s="168">
        <v>1.1299999999999999E-2</v>
      </c>
      <c r="Q29" s="174"/>
      <c r="R29" s="174">
        <v>1.1299999999999999E-2</v>
      </c>
      <c r="S29" s="150">
        <f t="shared" si="4"/>
        <v>3.4000000000000002E-2</v>
      </c>
      <c r="V29" s="175"/>
      <c r="Z29">
        <v>0</v>
      </c>
    </row>
    <row r="30" spans="1:26" x14ac:dyDescent="0.25">
      <c r="A30" s="150"/>
      <c r="B30" s="150"/>
      <c r="C30" s="150"/>
      <c r="D30" s="150" t="s">
        <v>174</v>
      </c>
      <c r="E30" s="150"/>
      <c r="F30" s="168"/>
      <c r="G30" s="153"/>
      <c r="H30" s="153">
        <f>ROUND((SUM(M16:M29))/1,2)</f>
        <v>0</v>
      </c>
      <c r="I30" s="153">
        <f>ROUND((SUM(I16:I29))/1,2)</f>
        <v>0</v>
      </c>
      <c r="J30" s="150"/>
      <c r="K30" s="150"/>
      <c r="L30" s="150">
        <f>ROUND((SUM(L16:L29))/1,2)</f>
        <v>0</v>
      </c>
      <c r="M30" s="150">
        <f>ROUND((SUM(M16:M29))/1,2)</f>
        <v>0</v>
      </c>
      <c r="N30" s="150"/>
      <c r="O30" s="150"/>
      <c r="P30" s="176">
        <f>ROUND((SUM(P16:P29))/1,2)</f>
        <v>0.39</v>
      </c>
      <c r="Q30" s="147"/>
      <c r="R30" s="147"/>
      <c r="S30" s="176">
        <f>ROUND((SUM(S16:S29))/1,2)</f>
        <v>8.17</v>
      </c>
      <c r="T30" s="147"/>
      <c r="U30" s="147"/>
      <c r="V30" s="147"/>
      <c r="W30" s="147"/>
      <c r="X30" s="147"/>
      <c r="Y30" s="147"/>
      <c r="Z30" s="147"/>
    </row>
    <row r="31" spans="1:26" x14ac:dyDescent="0.25">
      <c r="A31" s="1"/>
      <c r="B31" s="1"/>
      <c r="C31" s="1"/>
      <c r="D31" s="1"/>
      <c r="E31" s="1"/>
      <c r="F31" s="161"/>
      <c r="G31" s="143"/>
      <c r="H31" s="143"/>
      <c r="I31" s="143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0"/>
      <c r="B32" s="150"/>
      <c r="C32" s="150"/>
      <c r="D32" s="150" t="s">
        <v>70</v>
      </c>
      <c r="E32" s="150"/>
      <c r="F32" s="168"/>
      <c r="G32" s="151"/>
      <c r="H32" s="151"/>
      <c r="I32" s="151"/>
      <c r="J32" s="150"/>
      <c r="K32" s="150"/>
      <c r="L32" s="150"/>
      <c r="M32" s="150"/>
      <c r="N32" s="150"/>
      <c r="O32" s="150"/>
      <c r="P32" s="150"/>
      <c r="Q32" s="147"/>
      <c r="R32" s="147"/>
      <c r="S32" s="150"/>
      <c r="T32" s="147"/>
      <c r="U32" s="147"/>
      <c r="V32" s="147"/>
      <c r="W32" s="147"/>
      <c r="X32" s="147"/>
      <c r="Y32" s="147"/>
      <c r="Z32" s="147"/>
    </row>
    <row r="33" spans="1:26" ht="24.95" customHeight="1" x14ac:dyDescent="0.25">
      <c r="A33" s="172">
        <v>17</v>
      </c>
      <c r="B33" s="169" t="s">
        <v>181</v>
      </c>
      <c r="C33" s="173" t="s">
        <v>211</v>
      </c>
      <c r="D33" s="169" t="s">
        <v>212</v>
      </c>
      <c r="E33" s="169" t="s">
        <v>94</v>
      </c>
      <c r="F33" s="170">
        <v>20.399999999999999</v>
      </c>
      <c r="G33" s="171"/>
      <c r="H33" s="171"/>
      <c r="I33" s="171">
        <f>ROUND(F33*(G33+H33),2)</f>
        <v>0</v>
      </c>
      <c r="J33" s="169">
        <f>ROUND(F33*(N33),2)</f>
        <v>75.48</v>
      </c>
      <c r="K33" s="1">
        <f>ROUND(F33*(O33),2)</f>
        <v>0</v>
      </c>
      <c r="L33" s="1">
        <f>ROUND(F33*(G33),2)</f>
        <v>0</v>
      </c>
      <c r="M33" s="1"/>
      <c r="N33" s="1">
        <v>3.7</v>
      </c>
      <c r="O33" s="1"/>
      <c r="P33" s="168">
        <v>5.0000000000000002E-5</v>
      </c>
      <c r="Q33" s="174"/>
      <c r="R33" s="174">
        <v>5.0000000000000002E-5</v>
      </c>
      <c r="S33" s="150">
        <f>ROUND(F33*(R33),3)</f>
        <v>1E-3</v>
      </c>
      <c r="V33" s="175"/>
      <c r="Z33">
        <v>0</v>
      </c>
    </row>
    <row r="34" spans="1:26" ht="24.95" customHeight="1" x14ac:dyDescent="0.25">
      <c r="A34" s="172">
        <v>18</v>
      </c>
      <c r="B34" s="169" t="s">
        <v>181</v>
      </c>
      <c r="C34" s="173" t="s">
        <v>213</v>
      </c>
      <c r="D34" s="169" t="s">
        <v>500</v>
      </c>
      <c r="E34" s="169" t="s">
        <v>109</v>
      </c>
      <c r="F34" s="170">
        <v>9</v>
      </c>
      <c r="G34" s="171"/>
      <c r="H34" s="171"/>
      <c r="I34" s="171">
        <f>ROUND(F34*(G34+H34),2)</f>
        <v>0</v>
      </c>
      <c r="J34" s="169">
        <f>ROUND(F34*(N34),2)</f>
        <v>58.95</v>
      </c>
      <c r="K34" s="1">
        <f>ROUND(F34*(O34),2)</f>
        <v>0</v>
      </c>
      <c r="L34" s="1">
        <f>ROUND(F34*(G34),2)</f>
        <v>0</v>
      </c>
      <c r="M34" s="1"/>
      <c r="N34" s="1">
        <v>6.55</v>
      </c>
      <c r="O34" s="1"/>
      <c r="P34" s="168">
        <v>8.7000000000000001E-4</v>
      </c>
      <c r="Q34" s="174"/>
      <c r="R34" s="174">
        <v>8.7000000000000001E-4</v>
      </c>
      <c r="S34" s="150">
        <f>ROUND(F34*(R34),3)</f>
        <v>8.0000000000000002E-3</v>
      </c>
      <c r="V34" s="175"/>
      <c r="Z34">
        <v>0</v>
      </c>
    </row>
    <row r="35" spans="1:26" x14ac:dyDescent="0.25">
      <c r="A35" s="150"/>
      <c r="B35" s="150"/>
      <c r="C35" s="150"/>
      <c r="D35" s="150" t="s">
        <v>70</v>
      </c>
      <c r="E35" s="150"/>
      <c r="F35" s="168"/>
      <c r="G35" s="153"/>
      <c r="H35" s="153">
        <f>ROUND((SUM(M32:M34))/1,2)</f>
        <v>0</v>
      </c>
      <c r="I35" s="153">
        <f>ROUND((SUM(I32:I34))/1,2)</f>
        <v>0</v>
      </c>
      <c r="J35" s="150"/>
      <c r="K35" s="150"/>
      <c r="L35" s="150">
        <f>ROUND((SUM(L32:L34))/1,2)</f>
        <v>0</v>
      </c>
      <c r="M35" s="150">
        <f>ROUND((SUM(M32:M34))/1,2)</f>
        <v>0</v>
      </c>
      <c r="N35" s="150"/>
      <c r="O35" s="150"/>
      <c r="P35" s="176">
        <f>ROUND((SUM(P32:P34))/1,2)</f>
        <v>0</v>
      </c>
      <c r="Q35" s="147"/>
      <c r="R35" s="147"/>
      <c r="S35" s="176">
        <f>ROUND((SUM(S32:S34))/1,2)</f>
        <v>0.01</v>
      </c>
      <c r="T35" s="147"/>
      <c r="U35" s="147"/>
      <c r="V35" s="147"/>
      <c r="W35" s="147"/>
      <c r="X35" s="147"/>
      <c r="Y35" s="147"/>
      <c r="Z35" s="147"/>
    </row>
    <row r="36" spans="1:26" x14ac:dyDescent="0.25">
      <c r="A36" s="1"/>
      <c r="B36" s="1"/>
      <c r="C36" s="1"/>
      <c r="D36" s="1"/>
      <c r="E36" s="1"/>
      <c r="F36" s="161"/>
      <c r="G36" s="143"/>
      <c r="H36" s="143"/>
      <c r="I36" s="143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50"/>
      <c r="B37" s="150"/>
      <c r="C37" s="150"/>
      <c r="D37" s="150" t="s">
        <v>175</v>
      </c>
      <c r="E37" s="150"/>
      <c r="F37" s="168"/>
      <c r="G37" s="151"/>
      <c r="H37" s="151"/>
      <c r="I37" s="151"/>
      <c r="J37" s="150"/>
      <c r="K37" s="150"/>
      <c r="L37" s="150"/>
      <c r="M37" s="150"/>
      <c r="N37" s="150"/>
      <c r="O37" s="150"/>
      <c r="P37" s="150"/>
      <c r="Q37" s="147"/>
      <c r="R37" s="147"/>
      <c r="S37" s="150"/>
      <c r="T37" s="147"/>
      <c r="U37" s="147"/>
      <c r="V37" s="147"/>
      <c r="W37" s="147"/>
      <c r="X37" s="147"/>
      <c r="Y37" s="147"/>
      <c r="Z37" s="147"/>
    </row>
    <row r="38" spans="1:26" ht="24.95" customHeight="1" x14ac:dyDescent="0.25">
      <c r="A38" s="172">
        <v>19</v>
      </c>
      <c r="B38" s="169" t="s">
        <v>184</v>
      </c>
      <c r="C38" s="173" t="s">
        <v>214</v>
      </c>
      <c r="D38" s="169" t="s">
        <v>215</v>
      </c>
      <c r="E38" s="169" t="s">
        <v>120</v>
      </c>
      <c r="F38" s="170">
        <v>11.858409600000002</v>
      </c>
      <c r="G38" s="171"/>
      <c r="H38" s="171"/>
      <c r="I38" s="171">
        <f>ROUND(F38*(G38+H38),2)</f>
        <v>0</v>
      </c>
      <c r="J38" s="169">
        <f>ROUND(F38*(N38),2)</f>
        <v>343.78</v>
      </c>
      <c r="K38" s="1">
        <f>ROUND(F38*(O38),2)</f>
        <v>0</v>
      </c>
      <c r="L38" s="1">
        <f>ROUND(F38*(G38),2)</f>
        <v>0</v>
      </c>
      <c r="M38" s="1"/>
      <c r="N38" s="1">
        <v>28.99</v>
      </c>
      <c r="O38" s="1"/>
      <c r="P38" s="161"/>
      <c r="Q38" s="174"/>
      <c r="R38" s="174"/>
      <c r="S38" s="150"/>
      <c r="V38" s="175"/>
      <c r="Z38">
        <v>0</v>
      </c>
    </row>
    <row r="39" spans="1:26" x14ac:dyDescent="0.25">
      <c r="A39" s="150"/>
      <c r="B39" s="150"/>
      <c r="C39" s="150"/>
      <c r="D39" s="150" t="s">
        <v>175</v>
      </c>
      <c r="E39" s="150"/>
      <c r="F39" s="168"/>
      <c r="G39" s="153"/>
      <c r="H39" s="153">
        <f>ROUND((SUM(M37:M38))/1,2)</f>
        <v>0</v>
      </c>
      <c r="I39" s="153">
        <f>ROUND((SUM(I37:I38))/1,2)</f>
        <v>0</v>
      </c>
      <c r="J39" s="150"/>
      <c r="K39" s="150"/>
      <c r="L39" s="150">
        <f>ROUND((SUM(L37:L38))/1,2)</f>
        <v>0</v>
      </c>
      <c r="M39" s="150">
        <f>ROUND((SUM(M37:M38))/1,2)</f>
        <v>0</v>
      </c>
      <c r="N39" s="150"/>
      <c r="O39" s="150"/>
      <c r="P39" s="176">
        <f>ROUND((SUM(P37:P38))/1,2)</f>
        <v>0</v>
      </c>
      <c r="Q39" s="147"/>
      <c r="R39" s="147"/>
      <c r="S39" s="176">
        <f>ROUND((SUM(S37:S38))/1,2)</f>
        <v>0</v>
      </c>
      <c r="T39" s="147"/>
      <c r="U39" s="147"/>
      <c r="V39" s="147"/>
      <c r="W39" s="147"/>
      <c r="X39" s="147"/>
      <c r="Y39" s="147"/>
      <c r="Z39" s="147"/>
    </row>
    <row r="40" spans="1:26" x14ac:dyDescent="0.25">
      <c r="A40" s="1"/>
      <c r="B40" s="1"/>
      <c r="C40" s="1"/>
      <c r="D40" s="1"/>
      <c r="E40" s="1"/>
      <c r="F40" s="161"/>
      <c r="G40" s="143"/>
      <c r="H40" s="143"/>
      <c r="I40" s="143"/>
      <c r="J40" s="1"/>
      <c r="K40" s="1"/>
      <c r="L40" s="1"/>
      <c r="M40" s="1"/>
      <c r="N40" s="1"/>
      <c r="O40" s="1"/>
      <c r="P40" s="1"/>
      <c r="S40" s="1"/>
    </row>
    <row r="41" spans="1:26" x14ac:dyDescent="0.25">
      <c r="A41" s="150"/>
      <c r="B41" s="150"/>
      <c r="C41" s="150"/>
      <c r="D41" s="2" t="s">
        <v>69</v>
      </c>
      <c r="E41" s="150"/>
      <c r="F41" s="168"/>
      <c r="G41" s="153"/>
      <c r="H41" s="153">
        <f>ROUND((SUM(M9:M40))/2,2)</f>
        <v>0</v>
      </c>
      <c r="I41" s="153">
        <f>ROUND((SUM(I9:I40))/2,2)</f>
        <v>0</v>
      </c>
      <c r="J41" s="151"/>
      <c r="K41" s="150"/>
      <c r="L41" s="151">
        <f>ROUND((SUM(L9:L40))/2,2)</f>
        <v>0</v>
      </c>
      <c r="M41" s="151">
        <f>ROUND((SUM(M9:M40))/2,2)</f>
        <v>0</v>
      </c>
      <c r="N41" s="150"/>
      <c r="O41" s="150"/>
      <c r="P41" s="176">
        <f>ROUND((SUM(P9:P40))/2,2)</f>
        <v>0.78</v>
      </c>
      <c r="S41" s="176">
        <f>ROUND((SUM(S9:S40))/2,2)</f>
        <v>11.86</v>
      </c>
    </row>
    <row r="42" spans="1:26" x14ac:dyDescent="0.25">
      <c r="A42" s="1"/>
      <c r="B42" s="1"/>
      <c r="C42" s="1"/>
      <c r="D42" s="1"/>
      <c r="E42" s="1"/>
      <c r="F42" s="161"/>
      <c r="G42" s="143"/>
      <c r="H42" s="143"/>
      <c r="I42" s="143"/>
      <c r="J42" s="1"/>
      <c r="K42" s="1"/>
      <c r="L42" s="1"/>
      <c r="M42" s="1"/>
      <c r="N42" s="1"/>
      <c r="O42" s="1"/>
      <c r="P42" s="1"/>
      <c r="S42" s="1"/>
    </row>
    <row r="43" spans="1:26" x14ac:dyDescent="0.25">
      <c r="A43" s="150"/>
      <c r="B43" s="150"/>
      <c r="C43" s="150"/>
      <c r="D43" s="2" t="s">
        <v>71</v>
      </c>
      <c r="E43" s="150"/>
      <c r="F43" s="168"/>
      <c r="G43" s="151"/>
      <c r="H43" s="151"/>
      <c r="I43" s="151"/>
      <c r="J43" s="150"/>
      <c r="K43" s="150"/>
      <c r="L43" s="150"/>
      <c r="M43" s="150"/>
      <c r="N43" s="150"/>
      <c r="O43" s="150"/>
      <c r="P43" s="150"/>
      <c r="Q43" s="147"/>
      <c r="R43" s="147"/>
      <c r="S43" s="150"/>
      <c r="T43" s="147"/>
      <c r="U43" s="147"/>
      <c r="V43" s="147"/>
      <c r="W43" s="147"/>
      <c r="X43" s="147"/>
      <c r="Y43" s="147"/>
      <c r="Z43" s="147"/>
    </row>
    <row r="44" spans="1:26" x14ac:dyDescent="0.25">
      <c r="A44" s="150"/>
      <c r="B44" s="150"/>
      <c r="C44" s="150"/>
      <c r="D44" s="150" t="s">
        <v>176</v>
      </c>
      <c r="E44" s="150"/>
      <c r="F44" s="168"/>
      <c r="G44" s="151"/>
      <c r="H44" s="151"/>
      <c r="I44" s="151"/>
      <c r="J44" s="150"/>
      <c r="K44" s="150"/>
      <c r="L44" s="150"/>
      <c r="M44" s="150"/>
      <c r="N44" s="150"/>
      <c r="O44" s="150"/>
      <c r="P44" s="150"/>
      <c r="Q44" s="147"/>
      <c r="R44" s="147"/>
      <c r="S44" s="150"/>
      <c r="T44" s="147"/>
      <c r="U44" s="147"/>
      <c r="V44" s="147"/>
      <c r="W44" s="147"/>
      <c r="X44" s="147"/>
      <c r="Y44" s="147"/>
      <c r="Z44" s="147"/>
    </row>
    <row r="45" spans="1:26" ht="24.95" customHeight="1" x14ac:dyDescent="0.25">
      <c r="A45" s="172">
        <v>20</v>
      </c>
      <c r="B45" s="169" t="s">
        <v>216</v>
      </c>
      <c r="C45" s="173" t="s">
        <v>217</v>
      </c>
      <c r="D45" s="169" t="s">
        <v>218</v>
      </c>
      <c r="E45" s="169" t="s">
        <v>94</v>
      </c>
      <c r="F45" s="170">
        <v>20.399999999999999</v>
      </c>
      <c r="G45" s="171"/>
      <c r="H45" s="171"/>
      <c r="I45" s="171">
        <f>ROUND(F45*(G45+H45),2)</f>
        <v>0</v>
      </c>
      <c r="J45" s="169">
        <f>ROUND(F45*(N45),2)</f>
        <v>304.57</v>
      </c>
      <c r="K45" s="1">
        <f>ROUND(F45*(O45),2)</f>
        <v>0</v>
      </c>
      <c r="L45" s="1">
        <f>ROUND(F45*(G45),2)</f>
        <v>0</v>
      </c>
      <c r="M45" s="1"/>
      <c r="N45" s="1">
        <v>14.93</v>
      </c>
      <c r="O45" s="1"/>
      <c r="P45" s="168">
        <v>1E-3</v>
      </c>
      <c r="Q45" s="174"/>
      <c r="R45" s="174">
        <v>1E-3</v>
      </c>
      <c r="S45" s="150">
        <f>ROUND(F45*(R45),3)</f>
        <v>0.02</v>
      </c>
      <c r="V45" s="175"/>
      <c r="Z45">
        <v>0</v>
      </c>
    </row>
    <row r="46" spans="1:26" ht="24.95" customHeight="1" x14ac:dyDescent="0.25">
      <c r="A46" s="172">
        <v>21</v>
      </c>
      <c r="B46" s="169" t="s">
        <v>216</v>
      </c>
      <c r="C46" s="173" t="s">
        <v>219</v>
      </c>
      <c r="D46" s="169" t="s">
        <v>220</v>
      </c>
      <c r="E46" s="169" t="s">
        <v>120</v>
      </c>
      <c r="F46" s="170">
        <v>2.0399999999999998E-2</v>
      </c>
      <c r="G46" s="171"/>
      <c r="H46" s="171"/>
      <c r="I46" s="171">
        <f>ROUND(F46*(G46+H46),2)</f>
        <v>0</v>
      </c>
      <c r="J46" s="169">
        <f>ROUND(F46*(N46),2)</f>
        <v>0.59</v>
      </c>
      <c r="K46" s="1">
        <f>ROUND(F46*(O46),2)</f>
        <v>0</v>
      </c>
      <c r="L46" s="1">
        <f>ROUND(F46*(G46),2)</f>
        <v>0</v>
      </c>
      <c r="M46" s="1"/>
      <c r="N46" s="1">
        <v>29.11</v>
      </c>
      <c r="O46" s="1"/>
      <c r="P46" s="161"/>
      <c r="Q46" s="174"/>
      <c r="R46" s="174"/>
      <c r="S46" s="150"/>
      <c r="V46" s="175"/>
      <c r="Z46">
        <v>0</v>
      </c>
    </row>
    <row r="47" spans="1:26" x14ac:dyDescent="0.25">
      <c r="A47" s="150"/>
      <c r="B47" s="150"/>
      <c r="C47" s="150"/>
      <c r="D47" s="150" t="s">
        <v>176</v>
      </c>
      <c r="E47" s="150"/>
      <c r="F47" s="168"/>
      <c r="G47" s="153"/>
      <c r="H47" s="153">
        <f>ROUND((SUM(M44:M46))/1,2)</f>
        <v>0</v>
      </c>
      <c r="I47" s="153">
        <f>ROUND((SUM(I44:I46))/1,2)</f>
        <v>0</v>
      </c>
      <c r="J47" s="150"/>
      <c r="K47" s="150"/>
      <c r="L47" s="150">
        <f>ROUND((SUM(L44:L46))/1,2)</f>
        <v>0</v>
      </c>
      <c r="M47" s="150">
        <f>ROUND((SUM(M44:M46))/1,2)</f>
        <v>0</v>
      </c>
      <c r="N47" s="150"/>
      <c r="O47" s="150"/>
      <c r="P47" s="176">
        <f>ROUND((SUM(P44:P46))/1,2)</f>
        <v>0</v>
      </c>
      <c r="Q47" s="147"/>
      <c r="R47" s="147"/>
      <c r="S47" s="176">
        <f>ROUND((SUM(S44:S46))/1,2)</f>
        <v>0.02</v>
      </c>
      <c r="T47" s="147"/>
      <c r="U47" s="147"/>
      <c r="V47" s="147"/>
      <c r="W47" s="147"/>
      <c r="X47" s="147"/>
      <c r="Y47" s="147"/>
      <c r="Z47" s="147"/>
    </row>
    <row r="48" spans="1:26" x14ac:dyDescent="0.25">
      <c r="A48" s="1"/>
      <c r="B48" s="1"/>
      <c r="C48" s="1"/>
      <c r="D48" s="1"/>
      <c r="E48" s="1"/>
      <c r="F48" s="161"/>
      <c r="G48" s="143"/>
      <c r="H48" s="143"/>
      <c r="I48" s="143"/>
      <c r="J48" s="1"/>
      <c r="K48" s="1"/>
      <c r="L48" s="1"/>
      <c r="M48" s="1"/>
      <c r="N48" s="1"/>
      <c r="O48" s="1"/>
      <c r="P48" s="1"/>
      <c r="S48" s="1"/>
    </row>
    <row r="49" spans="1:26" x14ac:dyDescent="0.25">
      <c r="A49" s="150"/>
      <c r="B49" s="150"/>
      <c r="C49" s="150"/>
      <c r="D49" s="150" t="s">
        <v>177</v>
      </c>
      <c r="E49" s="150"/>
      <c r="F49" s="168"/>
      <c r="G49" s="151"/>
      <c r="H49" s="151"/>
      <c r="I49" s="151"/>
      <c r="J49" s="150"/>
      <c r="K49" s="150"/>
      <c r="L49" s="150"/>
      <c r="M49" s="150"/>
      <c r="N49" s="150"/>
      <c r="O49" s="150"/>
      <c r="P49" s="150"/>
      <c r="Q49" s="147"/>
      <c r="R49" s="147"/>
      <c r="S49" s="150"/>
      <c r="T49" s="147"/>
      <c r="U49" s="147"/>
      <c r="V49" s="147"/>
      <c r="W49" s="147"/>
      <c r="X49" s="147"/>
      <c r="Y49" s="147"/>
      <c r="Z49" s="147"/>
    </row>
    <row r="50" spans="1:26" ht="24.95" customHeight="1" x14ac:dyDescent="0.25">
      <c r="A50" s="172">
        <v>22</v>
      </c>
      <c r="B50" s="169" t="s">
        <v>221</v>
      </c>
      <c r="C50" s="173" t="s">
        <v>222</v>
      </c>
      <c r="D50" s="169" t="s">
        <v>223</v>
      </c>
      <c r="E50" s="169" t="s">
        <v>94</v>
      </c>
      <c r="F50" s="170">
        <v>20.399999999999999</v>
      </c>
      <c r="G50" s="171"/>
      <c r="H50" s="171"/>
      <c r="I50" s="171">
        <f>ROUND(F50*(G50+H50),2)</f>
        <v>0</v>
      </c>
      <c r="J50" s="169">
        <f>ROUND(F50*(N50),2)</f>
        <v>15.3</v>
      </c>
      <c r="K50" s="1">
        <f>ROUND(F50*(O50),2)</f>
        <v>0</v>
      </c>
      <c r="L50" s="1">
        <f>ROUND(F50*(G50),2)</f>
        <v>0</v>
      </c>
      <c r="M50" s="1"/>
      <c r="N50" s="1">
        <v>0.75</v>
      </c>
      <c r="O50" s="1"/>
      <c r="P50" s="168">
        <v>3.0000000000000001E-5</v>
      </c>
      <c r="Q50" s="174"/>
      <c r="R50" s="174">
        <v>3.0000000000000001E-5</v>
      </c>
      <c r="S50" s="150">
        <f>ROUND(F50*(R50),3)</f>
        <v>1E-3</v>
      </c>
      <c r="V50" s="175"/>
      <c r="Z50">
        <v>0</v>
      </c>
    </row>
    <row r="51" spans="1:26" ht="24.95" customHeight="1" x14ac:dyDescent="0.25">
      <c r="A51" s="172">
        <v>23</v>
      </c>
      <c r="B51" s="169" t="s">
        <v>221</v>
      </c>
      <c r="C51" s="173" t="s">
        <v>224</v>
      </c>
      <c r="D51" s="169" t="s">
        <v>225</v>
      </c>
      <c r="E51" s="169" t="s">
        <v>94</v>
      </c>
      <c r="F51" s="170">
        <v>20.399999999999999</v>
      </c>
      <c r="G51" s="171"/>
      <c r="H51" s="171"/>
      <c r="I51" s="171">
        <f>ROUND(F51*(G51+H51),2)</f>
        <v>0</v>
      </c>
      <c r="J51" s="169">
        <f>ROUND(F51*(N51),2)</f>
        <v>52.43</v>
      </c>
      <c r="K51" s="1">
        <f>ROUND(F51*(O51),2)</f>
        <v>0</v>
      </c>
      <c r="L51" s="1">
        <f>ROUND(F51*(G51),2)</f>
        <v>0</v>
      </c>
      <c r="M51" s="1"/>
      <c r="N51" s="1">
        <v>2.57</v>
      </c>
      <c r="O51" s="1"/>
      <c r="P51" s="168">
        <v>1.25E-3</v>
      </c>
      <c r="Q51" s="174"/>
      <c r="R51" s="174">
        <v>1.25E-3</v>
      </c>
      <c r="S51" s="150">
        <f>ROUND(F51*(R51),3)</f>
        <v>2.5999999999999999E-2</v>
      </c>
      <c r="V51" s="175"/>
      <c r="Z51">
        <v>0</v>
      </c>
    </row>
    <row r="52" spans="1:26" ht="24.95" customHeight="1" x14ac:dyDescent="0.25">
      <c r="A52" s="172">
        <v>24</v>
      </c>
      <c r="B52" s="169" t="s">
        <v>226</v>
      </c>
      <c r="C52" s="173" t="s">
        <v>227</v>
      </c>
      <c r="D52" s="169" t="s">
        <v>228</v>
      </c>
      <c r="E52" s="169" t="s">
        <v>120</v>
      </c>
      <c r="F52" s="170">
        <v>0.20089919999999997</v>
      </c>
      <c r="G52" s="171"/>
      <c r="H52" s="171"/>
      <c r="I52" s="171">
        <f>ROUND(F52*(G52+H52),2)</f>
        <v>0</v>
      </c>
      <c r="J52" s="169">
        <f>ROUND(F52*(N52),2)</f>
        <v>6.18</v>
      </c>
      <c r="K52" s="1">
        <f>ROUND(F52*(O52),2)</f>
        <v>0</v>
      </c>
      <c r="L52" s="1">
        <f>ROUND(F52*(G52),2)</f>
        <v>0</v>
      </c>
      <c r="M52" s="1"/>
      <c r="N52" s="1">
        <v>30.76</v>
      </c>
      <c r="O52" s="1"/>
      <c r="P52" s="161"/>
      <c r="Q52" s="174"/>
      <c r="R52" s="174"/>
      <c r="S52" s="150"/>
      <c r="V52" s="175"/>
      <c r="Z52">
        <v>0</v>
      </c>
    </row>
    <row r="53" spans="1:26" ht="24.95" customHeight="1" x14ac:dyDescent="0.25">
      <c r="A53" s="172">
        <v>25</v>
      </c>
      <c r="B53" s="169" t="s">
        <v>229</v>
      </c>
      <c r="C53" s="173" t="s">
        <v>230</v>
      </c>
      <c r="D53" s="169" t="s">
        <v>231</v>
      </c>
      <c r="E53" s="169" t="s">
        <v>94</v>
      </c>
      <c r="F53" s="170">
        <v>20.808</v>
      </c>
      <c r="G53" s="171"/>
      <c r="H53" s="171"/>
      <c r="I53" s="171">
        <f>ROUND(F53*(G53+H53),2)</f>
        <v>0</v>
      </c>
      <c r="J53" s="169">
        <f>ROUND(F53*(N53),2)</f>
        <v>116.94</v>
      </c>
      <c r="K53" s="1">
        <f>ROUND(F53*(O53),2)</f>
        <v>0</v>
      </c>
      <c r="L53" s="1"/>
      <c r="M53" s="1">
        <f>ROUND(F53*(G53),2)</f>
        <v>0</v>
      </c>
      <c r="N53" s="1">
        <v>5.62</v>
      </c>
      <c r="O53" s="1"/>
      <c r="P53" s="168">
        <v>8.3999999999999995E-3</v>
      </c>
      <c r="Q53" s="174"/>
      <c r="R53" s="174">
        <v>8.3999999999999995E-3</v>
      </c>
      <c r="S53" s="150">
        <f>ROUND(F53*(R53),3)</f>
        <v>0.17499999999999999</v>
      </c>
      <c r="V53" s="175"/>
      <c r="Z53">
        <v>0</v>
      </c>
    </row>
    <row r="54" spans="1:26" x14ac:dyDescent="0.25">
      <c r="A54" s="150"/>
      <c r="B54" s="150"/>
      <c r="C54" s="150"/>
      <c r="D54" s="150" t="s">
        <v>177</v>
      </c>
      <c r="E54" s="150"/>
      <c r="F54" s="168"/>
      <c r="G54" s="153"/>
      <c r="H54" s="153">
        <f>ROUND((SUM(M49:M53))/1,2)</f>
        <v>0</v>
      </c>
      <c r="I54" s="153">
        <f>ROUND((SUM(I49:I53))/1,2)</f>
        <v>0</v>
      </c>
      <c r="J54" s="150"/>
      <c r="K54" s="150"/>
      <c r="L54" s="150">
        <f>ROUND((SUM(L49:L53))/1,2)</f>
        <v>0</v>
      </c>
      <c r="M54" s="150">
        <f>ROUND((SUM(M49:M53))/1,2)</f>
        <v>0</v>
      </c>
      <c r="N54" s="150"/>
      <c r="O54" s="150"/>
      <c r="P54" s="176">
        <f>ROUND((SUM(P49:P53))/1,2)</f>
        <v>0.01</v>
      </c>
      <c r="Q54" s="147"/>
      <c r="R54" s="147"/>
      <c r="S54" s="176">
        <f>ROUND((SUM(S49:S53))/1,2)</f>
        <v>0.2</v>
      </c>
      <c r="T54" s="147"/>
      <c r="U54" s="147"/>
      <c r="V54" s="147"/>
      <c r="W54" s="147"/>
      <c r="X54" s="147"/>
      <c r="Y54" s="147"/>
      <c r="Z54" s="147"/>
    </row>
    <row r="55" spans="1:26" x14ac:dyDescent="0.25">
      <c r="A55" s="1"/>
      <c r="B55" s="1"/>
      <c r="C55" s="1"/>
      <c r="D55" s="1"/>
      <c r="E55" s="1"/>
      <c r="F55" s="161"/>
      <c r="G55" s="143"/>
      <c r="H55" s="143"/>
      <c r="I55" s="143"/>
      <c r="J55" s="1"/>
      <c r="K55" s="1"/>
      <c r="L55" s="1"/>
      <c r="M55" s="1"/>
      <c r="N55" s="1"/>
      <c r="O55" s="1"/>
      <c r="P55" s="1"/>
      <c r="S55" s="1"/>
    </row>
    <row r="56" spans="1:26" x14ac:dyDescent="0.25">
      <c r="A56" s="150"/>
      <c r="B56" s="150"/>
      <c r="C56" s="150"/>
      <c r="D56" s="150" t="s">
        <v>75</v>
      </c>
      <c r="E56" s="150"/>
      <c r="F56" s="168"/>
      <c r="G56" s="151"/>
      <c r="H56" s="151"/>
      <c r="I56" s="151"/>
      <c r="J56" s="150"/>
      <c r="K56" s="150"/>
      <c r="L56" s="150"/>
      <c r="M56" s="150"/>
      <c r="N56" s="150"/>
      <c r="O56" s="150"/>
      <c r="P56" s="150"/>
      <c r="Q56" s="147"/>
      <c r="R56" s="147"/>
      <c r="S56" s="150"/>
      <c r="T56" s="147"/>
      <c r="U56" s="147"/>
      <c r="V56" s="147"/>
      <c r="W56" s="147"/>
      <c r="X56" s="147"/>
      <c r="Y56" s="147"/>
      <c r="Z56" s="147"/>
    </row>
    <row r="57" spans="1:26" ht="24.95" customHeight="1" x14ac:dyDescent="0.25">
      <c r="A57" s="172">
        <v>26</v>
      </c>
      <c r="B57" s="169" t="s">
        <v>232</v>
      </c>
      <c r="C57" s="173" t="s">
        <v>233</v>
      </c>
      <c r="D57" s="169" t="s">
        <v>234</v>
      </c>
      <c r="E57" s="169" t="s">
        <v>104</v>
      </c>
      <c r="F57" s="170">
        <v>5</v>
      </c>
      <c r="G57" s="171"/>
      <c r="H57" s="171"/>
      <c r="I57" s="171">
        <f t="shared" ref="I57:I62" si="5">ROUND(F57*(G57+H57),2)</f>
        <v>0</v>
      </c>
      <c r="J57" s="169">
        <f t="shared" ref="J57:J62" si="6">ROUND(F57*(N57),2)</f>
        <v>36.549999999999997</v>
      </c>
      <c r="K57" s="1">
        <f t="shared" ref="K57:K62" si="7">ROUND(F57*(O57),2)</f>
        <v>0</v>
      </c>
      <c r="L57" s="1">
        <f>ROUND(F57*(G57),2)</f>
        <v>0</v>
      </c>
      <c r="M57" s="1"/>
      <c r="N57" s="1">
        <v>7.31</v>
      </c>
      <c r="O57" s="1"/>
      <c r="P57" s="161"/>
      <c r="Q57" s="174"/>
      <c r="R57" s="174"/>
      <c r="S57" s="150"/>
      <c r="V57" s="175"/>
      <c r="Z57">
        <v>0</v>
      </c>
    </row>
    <row r="58" spans="1:26" ht="24.95" customHeight="1" x14ac:dyDescent="0.25">
      <c r="A58" s="172">
        <v>27</v>
      </c>
      <c r="B58" s="169" t="s">
        <v>232</v>
      </c>
      <c r="C58" s="173" t="s">
        <v>235</v>
      </c>
      <c r="D58" s="169" t="s">
        <v>236</v>
      </c>
      <c r="E58" s="169" t="s">
        <v>104</v>
      </c>
      <c r="F58" s="170">
        <v>1</v>
      </c>
      <c r="G58" s="171"/>
      <c r="H58" s="171"/>
      <c r="I58" s="171">
        <f t="shared" si="5"/>
        <v>0</v>
      </c>
      <c r="J58" s="169">
        <f t="shared" si="6"/>
        <v>3.6</v>
      </c>
      <c r="K58" s="1">
        <f t="shared" si="7"/>
        <v>0</v>
      </c>
      <c r="L58" s="1">
        <f>ROUND(F58*(G58),2)</f>
        <v>0</v>
      </c>
      <c r="M58" s="1"/>
      <c r="N58" s="1">
        <v>3.6</v>
      </c>
      <c r="O58" s="1"/>
      <c r="P58" s="168">
        <v>1.0000000000000001E-5</v>
      </c>
      <c r="Q58" s="174"/>
      <c r="R58" s="174">
        <v>1.0000000000000001E-5</v>
      </c>
      <c r="S58" s="150">
        <f>ROUND(F58*(R58),3)</f>
        <v>0</v>
      </c>
      <c r="V58" s="175"/>
      <c r="Z58">
        <v>0</v>
      </c>
    </row>
    <row r="59" spans="1:26" ht="24.95" customHeight="1" x14ac:dyDescent="0.25">
      <c r="A59" s="172">
        <v>28</v>
      </c>
      <c r="B59" s="169" t="s">
        <v>232</v>
      </c>
      <c r="C59" s="173" t="s">
        <v>237</v>
      </c>
      <c r="D59" s="169" t="s">
        <v>238</v>
      </c>
      <c r="E59" s="169" t="s">
        <v>120</v>
      </c>
      <c r="F59" s="170">
        <v>9.0009999999999993E-2</v>
      </c>
      <c r="G59" s="171"/>
      <c r="H59" s="171"/>
      <c r="I59" s="171">
        <f t="shared" si="5"/>
        <v>0</v>
      </c>
      <c r="J59" s="169">
        <f t="shared" si="6"/>
        <v>2.92</v>
      </c>
      <c r="K59" s="1">
        <f t="shared" si="7"/>
        <v>0</v>
      </c>
      <c r="L59" s="1">
        <f>ROUND(F59*(G59),2)</f>
        <v>0</v>
      </c>
      <c r="M59" s="1"/>
      <c r="N59" s="1">
        <v>32.450000000000003</v>
      </c>
      <c r="O59" s="1"/>
      <c r="P59" s="161"/>
      <c r="Q59" s="174"/>
      <c r="R59" s="174"/>
      <c r="S59" s="150"/>
      <c r="V59" s="175"/>
      <c r="Z59">
        <v>0</v>
      </c>
    </row>
    <row r="60" spans="1:26" ht="24.95" customHeight="1" x14ac:dyDescent="0.25">
      <c r="A60" s="172">
        <v>29</v>
      </c>
      <c r="B60" s="169" t="s">
        <v>239</v>
      </c>
      <c r="C60" s="173" t="s">
        <v>240</v>
      </c>
      <c r="D60" s="169" t="s">
        <v>241</v>
      </c>
      <c r="E60" s="169" t="s">
        <v>242</v>
      </c>
      <c r="F60" s="170">
        <v>1</v>
      </c>
      <c r="G60" s="171"/>
      <c r="H60" s="171"/>
      <c r="I60" s="171">
        <f t="shared" si="5"/>
        <v>0</v>
      </c>
      <c r="J60" s="169">
        <f t="shared" si="6"/>
        <v>10.81</v>
      </c>
      <c r="K60" s="1">
        <f t="shared" si="7"/>
        <v>0</v>
      </c>
      <c r="L60" s="1"/>
      <c r="M60" s="1">
        <f>ROUND(F60*(G60),2)</f>
        <v>0</v>
      </c>
      <c r="N60" s="1">
        <v>10.81</v>
      </c>
      <c r="O60" s="1"/>
      <c r="P60" s="161"/>
      <c r="Q60" s="174"/>
      <c r="R60" s="174"/>
      <c r="S60" s="150"/>
      <c r="V60" s="175"/>
      <c r="Z60">
        <v>0</v>
      </c>
    </row>
    <row r="61" spans="1:26" ht="24.95" customHeight="1" x14ac:dyDescent="0.25">
      <c r="A61" s="172">
        <v>30</v>
      </c>
      <c r="B61" s="169" t="s">
        <v>243</v>
      </c>
      <c r="C61" s="173" t="s">
        <v>244</v>
      </c>
      <c r="D61" s="169" t="s">
        <v>245</v>
      </c>
      <c r="E61" s="169" t="s">
        <v>104</v>
      </c>
      <c r="F61" s="170">
        <v>2</v>
      </c>
      <c r="G61" s="171"/>
      <c r="H61" s="171"/>
      <c r="I61" s="171">
        <f t="shared" si="5"/>
        <v>0</v>
      </c>
      <c r="J61" s="169">
        <f t="shared" si="6"/>
        <v>436.72</v>
      </c>
      <c r="K61" s="1">
        <f t="shared" si="7"/>
        <v>0</v>
      </c>
      <c r="L61" s="1"/>
      <c r="M61" s="1">
        <f>ROUND(F61*(G61),2)</f>
        <v>0</v>
      </c>
      <c r="N61" s="1">
        <v>218.36</v>
      </c>
      <c r="O61" s="1"/>
      <c r="P61" s="168">
        <v>1.7999999999999999E-2</v>
      </c>
      <c r="Q61" s="174"/>
      <c r="R61" s="174">
        <v>1.7999999999999999E-2</v>
      </c>
      <c r="S61" s="150">
        <f>ROUND(F61*(R61),3)</f>
        <v>3.5999999999999997E-2</v>
      </c>
      <c r="V61" s="175"/>
      <c r="Z61">
        <v>0</v>
      </c>
    </row>
    <row r="62" spans="1:26" ht="24.95" customHeight="1" x14ac:dyDescent="0.25">
      <c r="A62" s="172">
        <v>31</v>
      </c>
      <c r="B62" s="169" t="s">
        <v>243</v>
      </c>
      <c r="C62" s="173" t="s">
        <v>244</v>
      </c>
      <c r="D62" s="169" t="s">
        <v>246</v>
      </c>
      <c r="E62" s="169" t="s">
        <v>104</v>
      </c>
      <c r="F62" s="170">
        <v>3</v>
      </c>
      <c r="G62" s="171"/>
      <c r="H62" s="171"/>
      <c r="I62" s="171">
        <f t="shared" si="5"/>
        <v>0</v>
      </c>
      <c r="J62" s="169">
        <f t="shared" si="6"/>
        <v>942.45</v>
      </c>
      <c r="K62" s="1">
        <f t="shared" si="7"/>
        <v>0</v>
      </c>
      <c r="L62" s="1"/>
      <c r="M62" s="1">
        <f>ROUND(F62*(G62),2)</f>
        <v>0</v>
      </c>
      <c r="N62" s="1">
        <v>314.14999999999998</v>
      </c>
      <c r="O62" s="1"/>
      <c r="P62" s="168">
        <v>1.7999999999999999E-2</v>
      </c>
      <c r="Q62" s="174"/>
      <c r="R62" s="174">
        <v>1.7999999999999999E-2</v>
      </c>
      <c r="S62" s="150">
        <f>ROUND(F62*(R62),3)</f>
        <v>5.3999999999999999E-2</v>
      </c>
      <c r="V62" s="175"/>
      <c r="Z62">
        <v>0</v>
      </c>
    </row>
    <row r="63" spans="1:26" x14ac:dyDescent="0.25">
      <c r="A63" s="150"/>
      <c r="B63" s="150"/>
      <c r="C63" s="150"/>
      <c r="D63" s="150" t="s">
        <v>75</v>
      </c>
      <c r="E63" s="150"/>
      <c r="F63" s="168"/>
      <c r="G63" s="153"/>
      <c r="H63" s="153">
        <f>ROUND((SUM(M56:M62))/1,2)</f>
        <v>0</v>
      </c>
      <c r="I63" s="153">
        <f>ROUND((SUM(I56:I62))/1,2)</f>
        <v>0</v>
      </c>
      <c r="J63" s="150"/>
      <c r="K63" s="150"/>
      <c r="L63" s="150">
        <f>ROUND((SUM(L56:L62))/1,2)</f>
        <v>0</v>
      </c>
      <c r="M63" s="150">
        <f>ROUND((SUM(M56:M62))/1,2)</f>
        <v>0</v>
      </c>
      <c r="N63" s="150"/>
      <c r="O63" s="150"/>
      <c r="P63" s="176">
        <f>ROUND((SUM(P56:P62))/1,2)</f>
        <v>0.04</v>
      </c>
      <c r="Q63" s="147"/>
      <c r="R63" s="147"/>
      <c r="S63" s="176">
        <f>ROUND((SUM(S56:S62))/1,2)</f>
        <v>0.09</v>
      </c>
      <c r="T63" s="147"/>
      <c r="U63" s="147"/>
      <c r="V63" s="147"/>
      <c r="W63" s="147"/>
      <c r="X63" s="147"/>
      <c r="Y63" s="147"/>
      <c r="Z63" s="147"/>
    </row>
    <row r="64" spans="1:26" x14ac:dyDescent="0.25">
      <c r="A64" s="1"/>
      <c r="B64" s="1"/>
      <c r="C64" s="1"/>
      <c r="D64" s="1"/>
      <c r="E64" s="1"/>
      <c r="F64" s="161"/>
      <c r="G64" s="143"/>
      <c r="H64" s="143"/>
      <c r="I64" s="143"/>
      <c r="J64" s="1"/>
      <c r="K64" s="1"/>
      <c r="L64" s="1"/>
      <c r="M64" s="1"/>
      <c r="N64" s="1"/>
      <c r="O64" s="1"/>
      <c r="P64" s="1"/>
      <c r="S64" s="1"/>
    </row>
    <row r="65" spans="1:26" x14ac:dyDescent="0.25">
      <c r="A65" s="150"/>
      <c r="B65" s="150"/>
      <c r="C65" s="150"/>
      <c r="D65" s="150" t="s">
        <v>178</v>
      </c>
      <c r="E65" s="150"/>
      <c r="F65" s="168"/>
      <c r="G65" s="151"/>
      <c r="H65" s="151"/>
      <c r="I65" s="151"/>
      <c r="J65" s="150"/>
      <c r="K65" s="150"/>
      <c r="L65" s="150"/>
      <c r="M65" s="150"/>
      <c r="N65" s="150"/>
      <c r="O65" s="150"/>
      <c r="P65" s="150"/>
      <c r="Q65" s="147"/>
      <c r="R65" s="147"/>
      <c r="S65" s="150"/>
      <c r="T65" s="147"/>
      <c r="U65" s="147"/>
      <c r="V65" s="147"/>
      <c r="W65" s="147"/>
      <c r="X65" s="147"/>
      <c r="Y65" s="147"/>
      <c r="Z65" s="147"/>
    </row>
    <row r="66" spans="1:26" ht="24.95" customHeight="1" x14ac:dyDescent="0.25">
      <c r="A66" s="172">
        <v>32</v>
      </c>
      <c r="B66" s="169" t="s">
        <v>247</v>
      </c>
      <c r="C66" s="173" t="s">
        <v>248</v>
      </c>
      <c r="D66" s="169" t="s">
        <v>249</v>
      </c>
      <c r="E66" s="169" t="s">
        <v>109</v>
      </c>
      <c r="F66" s="170">
        <v>15.2</v>
      </c>
      <c r="G66" s="171"/>
      <c r="H66" s="171"/>
      <c r="I66" s="171">
        <f>ROUND(F66*(G66+H66),2)</f>
        <v>0</v>
      </c>
      <c r="J66" s="169">
        <f>ROUND(F66*(N66),2)</f>
        <v>84.66</v>
      </c>
      <c r="K66" s="1">
        <f>ROUND(F66*(O66),2)</f>
        <v>0</v>
      </c>
      <c r="L66" s="1">
        <f>ROUND(F66*(G66),2)</f>
        <v>0</v>
      </c>
      <c r="M66" s="1"/>
      <c r="N66" s="1">
        <v>5.57</v>
      </c>
      <c r="O66" s="1"/>
      <c r="P66" s="168">
        <v>2.2599999999999999E-3</v>
      </c>
      <c r="Q66" s="174"/>
      <c r="R66" s="174">
        <v>2.2599999999999999E-3</v>
      </c>
      <c r="S66" s="150">
        <f>ROUND(F66*(R66),3)</f>
        <v>3.4000000000000002E-2</v>
      </c>
      <c r="V66" s="175"/>
      <c r="Z66">
        <v>0</v>
      </c>
    </row>
    <row r="67" spans="1:26" ht="24.95" customHeight="1" x14ac:dyDescent="0.25">
      <c r="A67" s="172">
        <v>33</v>
      </c>
      <c r="B67" s="169" t="s">
        <v>247</v>
      </c>
      <c r="C67" s="173" t="s">
        <v>250</v>
      </c>
      <c r="D67" s="169" t="s">
        <v>251</v>
      </c>
      <c r="E67" s="169" t="s">
        <v>94</v>
      </c>
      <c r="F67" s="170">
        <v>20.399999999999999</v>
      </c>
      <c r="G67" s="171"/>
      <c r="H67" s="171"/>
      <c r="I67" s="171">
        <f>ROUND(F67*(G67+H67),2)</f>
        <v>0</v>
      </c>
      <c r="J67" s="169">
        <f>ROUND(F67*(N67),2)</f>
        <v>272.33999999999997</v>
      </c>
      <c r="K67" s="1">
        <f>ROUND(F67*(O67),2)</f>
        <v>0</v>
      </c>
      <c r="L67" s="1">
        <f>ROUND(F67*(G67),2)</f>
        <v>0</v>
      </c>
      <c r="M67" s="1"/>
      <c r="N67" s="1">
        <v>13.35</v>
      </c>
      <c r="O67" s="1"/>
      <c r="P67" s="168">
        <v>4.9100000000000003E-3</v>
      </c>
      <c r="Q67" s="174"/>
      <c r="R67" s="174">
        <v>4.9100000000000003E-3</v>
      </c>
      <c r="S67" s="150">
        <f>ROUND(F67*(R67),3)</f>
        <v>0.1</v>
      </c>
      <c r="V67" s="175"/>
      <c r="Z67">
        <v>0</v>
      </c>
    </row>
    <row r="68" spans="1:26" ht="24.95" customHeight="1" x14ac:dyDescent="0.25">
      <c r="A68" s="172">
        <v>34</v>
      </c>
      <c r="B68" s="169" t="s">
        <v>247</v>
      </c>
      <c r="C68" s="173" t="s">
        <v>252</v>
      </c>
      <c r="D68" s="169" t="s">
        <v>253</v>
      </c>
      <c r="E68" s="169" t="s">
        <v>120</v>
      </c>
      <c r="F68" s="170">
        <v>0.54161839999999994</v>
      </c>
      <c r="G68" s="171"/>
      <c r="H68" s="171"/>
      <c r="I68" s="171">
        <f>ROUND(F68*(G68+H68),2)</f>
        <v>0</v>
      </c>
      <c r="J68" s="169">
        <f>ROUND(F68*(N68),2)</f>
        <v>9.8000000000000007</v>
      </c>
      <c r="K68" s="1">
        <f>ROUND(F68*(O68),2)</f>
        <v>0</v>
      </c>
      <c r="L68" s="1">
        <f>ROUND(F68*(G68),2)</f>
        <v>0</v>
      </c>
      <c r="M68" s="1"/>
      <c r="N68" s="1">
        <v>18.100000000000001</v>
      </c>
      <c r="O68" s="1"/>
      <c r="P68" s="161"/>
      <c r="Q68" s="174"/>
      <c r="R68" s="174"/>
      <c r="S68" s="150"/>
      <c r="V68" s="175"/>
      <c r="Z68">
        <v>0</v>
      </c>
    </row>
    <row r="69" spans="1:26" ht="24.95" customHeight="1" x14ac:dyDescent="0.25">
      <c r="A69" s="172">
        <v>35</v>
      </c>
      <c r="B69" s="169" t="s">
        <v>254</v>
      </c>
      <c r="C69" s="173" t="s">
        <v>255</v>
      </c>
      <c r="D69" s="169" t="s">
        <v>501</v>
      </c>
      <c r="E69" s="169" t="s">
        <v>94</v>
      </c>
      <c r="F69" s="170">
        <v>20.808</v>
      </c>
      <c r="G69" s="171"/>
      <c r="H69" s="171"/>
      <c r="I69" s="171">
        <f>ROUND(F69*(G69+H69),2)</f>
        <v>0</v>
      </c>
      <c r="J69" s="169">
        <f>ROUND(F69*(N69),2)</f>
        <v>342.92</v>
      </c>
      <c r="K69" s="1">
        <f>ROUND(F69*(O69),2)</f>
        <v>0</v>
      </c>
      <c r="L69" s="1"/>
      <c r="M69" s="1">
        <f>ROUND(F69*(G69),2)</f>
        <v>0</v>
      </c>
      <c r="N69" s="1">
        <v>16.48</v>
      </c>
      <c r="O69" s="1"/>
      <c r="P69" s="168">
        <v>1.7999999999999999E-2</v>
      </c>
      <c r="Q69" s="174"/>
      <c r="R69" s="174">
        <v>1.7999999999999999E-2</v>
      </c>
      <c r="S69" s="150">
        <f>ROUND(F69*(R69),3)</f>
        <v>0.375</v>
      </c>
      <c r="V69" s="175"/>
      <c r="Z69">
        <v>0</v>
      </c>
    </row>
    <row r="70" spans="1:26" ht="24.95" customHeight="1" x14ac:dyDescent="0.25">
      <c r="A70" s="172">
        <v>36</v>
      </c>
      <c r="B70" s="169" t="s">
        <v>254</v>
      </c>
      <c r="C70" s="173" t="s">
        <v>256</v>
      </c>
      <c r="D70" s="169" t="s">
        <v>502</v>
      </c>
      <c r="E70" s="169" t="s">
        <v>94</v>
      </c>
      <c r="F70" s="170">
        <v>1.5504</v>
      </c>
      <c r="G70" s="171"/>
      <c r="H70" s="171"/>
      <c r="I70" s="171">
        <f>ROUND(F70*(G70+H70),2)</f>
        <v>0</v>
      </c>
      <c r="J70" s="169">
        <f>ROUND(F70*(N70),2)</f>
        <v>19.16</v>
      </c>
      <c r="K70" s="1">
        <f>ROUND(F70*(O70),2)</f>
        <v>0</v>
      </c>
      <c r="L70" s="1"/>
      <c r="M70" s="1">
        <f>ROUND(F70*(G70),2)</f>
        <v>0</v>
      </c>
      <c r="N70" s="1">
        <v>12.36</v>
      </c>
      <c r="O70" s="1"/>
      <c r="P70" s="168">
        <v>2.1000000000000001E-2</v>
      </c>
      <c r="Q70" s="174"/>
      <c r="R70" s="174">
        <v>2.1000000000000001E-2</v>
      </c>
      <c r="S70" s="150">
        <f>ROUND(F70*(R70),3)</f>
        <v>3.3000000000000002E-2</v>
      </c>
      <c r="V70" s="175"/>
      <c r="Z70">
        <v>0</v>
      </c>
    </row>
    <row r="71" spans="1:26" x14ac:dyDescent="0.25">
      <c r="A71" s="150"/>
      <c r="B71" s="150"/>
      <c r="C71" s="150"/>
      <c r="D71" s="150" t="s">
        <v>178</v>
      </c>
      <c r="E71" s="150"/>
      <c r="F71" s="168"/>
      <c r="G71" s="153"/>
      <c r="H71" s="153">
        <f>ROUND((SUM(M65:M70))/1,2)</f>
        <v>0</v>
      </c>
      <c r="I71" s="153">
        <f>ROUND((SUM(I65:I70))/1,2)</f>
        <v>0</v>
      </c>
      <c r="J71" s="150"/>
      <c r="K71" s="150"/>
      <c r="L71" s="150">
        <f>ROUND((SUM(L65:L70))/1,2)</f>
        <v>0</v>
      </c>
      <c r="M71" s="150">
        <f>ROUND((SUM(M65:M70))/1,2)</f>
        <v>0</v>
      </c>
      <c r="N71" s="150"/>
      <c r="O71" s="150"/>
      <c r="P71" s="176">
        <f>ROUND((SUM(P65:P70))/1,2)</f>
        <v>0.05</v>
      </c>
      <c r="Q71" s="147"/>
      <c r="R71" s="147"/>
      <c r="S71" s="176">
        <f>ROUND((SUM(S65:S70))/1,2)</f>
        <v>0.54</v>
      </c>
      <c r="T71" s="147"/>
      <c r="U71" s="147"/>
      <c r="V71" s="147"/>
      <c r="W71" s="147"/>
      <c r="X71" s="147"/>
      <c r="Y71" s="147"/>
      <c r="Z71" s="147"/>
    </row>
    <row r="72" spans="1:26" x14ac:dyDescent="0.25">
      <c r="A72" s="1"/>
      <c r="B72" s="1"/>
      <c r="C72" s="1"/>
      <c r="D72" s="1"/>
      <c r="E72" s="1"/>
      <c r="F72" s="161"/>
      <c r="G72" s="143"/>
      <c r="H72" s="143"/>
      <c r="I72" s="143"/>
      <c r="J72" s="1"/>
      <c r="K72" s="1"/>
      <c r="L72" s="1"/>
      <c r="M72" s="1"/>
      <c r="N72" s="1"/>
      <c r="O72" s="1"/>
      <c r="P72" s="1"/>
      <c r="S72" s="1"/>
    </row>
    <row r="73" spans="1:26" x14ac:dyDescent="0.25">
      <c r="A73" s="150"/>
      <c r="B73" s="150"/>
      <c r="C73" s="150"/>
      <c r="D73" s="150" t="s">
        <v>179</v>
      </c>
      <c r="E73" s="150"/>
      <c r="F73" s="168"/>
      <c r="G73" s="151"/>
      <c r="H73" s="151"/>
      <c r="I73" s="151"/>
      <c r="J73" s="150"/>
      <c r="K73" s="150"/>
      <c r="L73" s="150"/>
      <c r="M73" s="150"/>
      <c r="N73" s="150"/>
      <c r="O73" s="150"/>
      <c r="P73" s="150"/>
      <c r="Q73" s="147"/>
      <c r="R73" s="147"/>
      <c r="S73" s="150"/>
      <c r="T73" s="147"/>
      <c r="U73" s="147"/>
      <c r="V73" s="147"/>
      <c r="W73" s="147"/>
      <c r="X73" s="147"/>
      <c r="Y73" s="147"/>
      <c r="Z73" s="147"/>
    </row>
    <row r="74" spans="1:26" ht="24.95" customHeight="1" x14ac:dyDescent="0.25">
      <c r="A74" s="172">
        <v>37</v>
      </c>
      <c r="B74" s="169" t="s">
        <v>257</v>
      </c>
      <c r="C74" s="173" t="s">
        <v>258</v>
      </c>
      <c r="D74" s="169" t="s">
        <v>259</v>
      </c>
      <c r="E74" s="169" t="s">
        <v>94</v>
      </c>
      <c r="F74" s="170">
        <v>33.4</v>
      </c>
      <c r="G74" s="171"/>
      <c r="H74" s="171"/>
      <c r="I74" s="171">
        <f t="shared" ref="I74:I81" si="8">ROUND(F74*(G74+H74),2)</f>
        <v>0</v>
      </c>
      <c r="J74" s="169">
        <f t="shared" ref="J74:J81" si="9">ROUND(F74*(N74),2)</f>
        <v>638.94000000000005</v>
      </c>
      <c r="K74" s="1">
        <f t="shared" ref="K74:K81" si="10">ROUND(F74*(O74),2)</f>
        <v>0</v>
      </c>
      <c r="L74" s="1">
        <f>ROUND(F74*(G74),2)</f>
        <v>0</v>
      </c>
      <c r="M74" s="1"/>
      <c r="N74" s="1">
        <v>19.13</v>
      </c>
      <c r="O74" s="1"/>
      <c r="P74" s="168">
        <v>4.9830600000000001E-4</v>
      </c>
      <c r="Q74" s="174"/>
      <c r="R74" s="174">
        <v>4.9830600000000001E-4</v>
      </c>
      <c r="S74" s="150">
        <f>ROUND(F74*(R74),3)</f>
        <v>1.7000000000000001E-2</v>
      </c>
      <c r="V74" s="175"/>
      <c r="Z74">
        <v>0</v>
      </c>
    </row>
    <row r="75" spans="1:26" ht="24.95" customHeight="1" x14ac:dyDescent="0.25">
      <c r="A75" s="172">
        <v>38</v>
      </c>
      <c r="B75" s="169" t="s">
        <v>257</v>
      </c>
      <c r="C75" s="173" t="s">
        <v>260</v>
      </c>
      <c r="D75" s="169" t="s">
        <v>261</v>
      </c>
      <c r="E75" s="169" t="s">
        <v>109</v>
      </c>
      <c r="F75" s="170">
        <v>15.2</v>
      </c>
      <c r="G75" s="171"/>
      <c r="H75" s="171"/>
      <c r="I75" s="171">
        <f t="shared" si="8"/>
        <v>0</v>
      </c>
      <c r="J75" s="169">
        <f t="shared" si="9"/>
        <v>8.36</v>
      </c>
      <c r="K75" s="1">
        <f t="shared" si="10"/>
        <v>0</v>
      </c>
      <c r="L75" s="1">
        <f>ROUND(F75*(G75),2)</f>
        <v>0</v>
      </c>
      <c r="M75" s="1"/>
      <c r="N75" s="1">
        <v>0.55000000000000004</v>
      </c>
      <c r="O75" s="1"/>
      <c r="P75" s="168">
        <v>5.0000000000000001E-4</v>
      </c>
      <c r="Q75" s="174"/>
      <c r="R75" s="174">
        <v>5.0000000000000001E-4</v>
      </c>
      <c r="S75" s="150">
        <f>ROUND(F75*(R75),3)</f>
        <v>8.0000000000000002E-3</v>
      </c>
      <c r="V75" s="175"/>
      <c r="Z75">
        <v>0</v>
      </c>
    </row>
    <row r="76" spans="1:26" ht="24.95" customHeight="1" x14ac:dyDescent="0.25">
      <c r="A76" s="172">
        <v>39</v>
      </c>
      <c r="B76" s="169" t="s">
        <v>257</v>
      </c>
      <c r="C76" s="173" t="s">
        <v>262</v>
      </c>
      <c r="D76" s="169" t="s">
        <v>263</v>
      </c>
      <c r="E76" s="169" t="s">
        <v>104</v>
      </c>
      <c r="F76" s="170">
        <v>11</v>
      </c>
      <c r="G76" s="171"/>
      <c r="H76" s="171"/>
      <c r="I76" s="171">
        <f t="shared" si="8"/>
        <v>0</v>
      </c>
      <c r="J76" s="169">
        <f t="shared" si="9"/>
        <v>53.13</v>
      </c>
      <c r="K76" s="1">
        <f t="shared" si="10"/>
        <v>0</v>
      </c>
      <c r="L76" s="1">
        <f>ROUND(F76*(G76),2)</f>
        <v>0</v>
      </c>
      <c r="M76" s="1"/>
      <c r="N76" s="1">
        <v>4.83</v>
      </c>
      <c r="O76" s="1"/>
      <c r="P76" s="168">
        <v>4.0000000000000002E-4</v>
      </c>
      <c r="Q76" s="174"/>
      <c r="R76" s="174">
        <v>4.0000000000000002E-4</v>
      </c>
      <c r="S76" s="150">
        <f>ROUND(F76*(R76),3)</f>
        <v>4.0000000000000001E-3</v>
      </c>
      <c r="V76" s="175"/>
      <c r="Z76">
        <v>0</v>
      </c>
    </row>
    <row r="77" spans="1:26" ht="24.95" customHeight="1" x14ac:dyDescent="0.25">
      <c r="A77" s="172">
        <v>40</v>
      </c>
      <c r="B77" s="169" t="s">
        <v>257</v>
      </c>
      <c r="C77" s="173" t="s">
        <v>264</v>
      </c>
      <c r="D77" s="169" t="s">
        <v>265</v>
      </c>
      <c r="E77" s="169" t="s">
        <v>120</v>
      </c>
      <c r="F77" s="170">
        <v>0.75655606040000001</v>
      </c>
      <c r="G77" s="171"/>
      <c r="H77" s="171"/>
      <c r="I77" s="171">
        <f t="shared" si="8"/>
        <v>0</v>
      </c>
      <c r="J77" s="169">
        <f t="shared" si="9"/>
        <v>14.17</v>
      </c>
      <c r="K77" s="1">
        <f t="shared" si="10"/>
        <v>0</v>
      </c>
      <c r="L77" s="1">
        <f>ROUND(F77*(G77),2)</f>
        <v>0</v>
      </c>
      <c r="M77" s="1"/>
      <c r="N77" s="1">
        <v>18.73</v>
      </c>
      <c r="O77" s="1"/>
      <c r="P77" s="161"/>
      <c r="Q77" s="174"/>
      <c r="R77" s="174"/>
      <c r="S77" s="150"/>
      <c r="V77" s="175"/>
      <c r="Z77">
        <v>0</v>
      </c>
    </row>
    <row r="78" spans="1:26" ht="24.95" customHeight="1" x14ac:dyDescent="0.25">
      <c r="A78" s="172">
        <v>41</v>
      </c>
      <c r="B78" s="169" t="s">
        <v>206</v>
      </c>
      <c r="C78" s="173" t="s">
        <v>266</v>
      </c>
      <c r="D78" s="169" t="s">
        <v>267</v>
      </c>
      <c r="E78" s="169" t="s">
        <v>104</v>
      </c>
      <c r="F78" s="170">
        <v>2</v>
      </c>
      <c r="G78" s="171"/>
      <c r="H78" s="171"/>
      <c r="I78" s="171">
        <f t="shared" si="8"/>
        <v>0</v>
      </c>
      <c r="J78" s="169">
        <f t="shared" si="9"/>
        <v>17.5</v>
      </c>
      <c r="K78" s="1">
        <f t="shared" si="10"/>
        <v>0</v>
      </c>
      <c r="L78" s="1"/>
      <c r="M78" s="1">
        <f>ROUND(F78*(G78),2)</f>
        <v>0</v>
      </c>
      <c r="N78" s="1">
        <v>8.75</v>
      </c>
      <c r="O78" s="1"/>
      <c r="P78" s="168">
        <v>1.0200000000000001E-3</v>
      </c>
      <c r="Q78" s="174"/>
      <c r="R78" s="174">
        <v>1.0200000000000001E-3</v>
      </c>
      <c r="S78" s="150">
        <f>ROUND(F78*(R78),3)</f>
        <v>2E-3</v>
      </c>
      <c r="V78" s="175"/>
      <c r="Z78">
        <v>0</v>
      </c>
    </row>
    <row r="79" spans="1:26" ht="24.95" customHeight="1" x14ac:dyDescent="0.25">
      <c r="A79" s="172">
        <v>42</v>
      </c>
      <c r="B79" s="169" t="s">
        <v>206</v>
      </c>
      <c r="C79" s="173" t="s">
        <v>268</v>
      </c>
      <c r="D79" s="169" t="s">
        <v>269</v>
      </c>
      <c r="E79" s="169" t="s">
        <v>104</v>
      </c>
      <c r="F79" s="170">
        <v>9</v>
      </c>
      <c r="G79" s="171"/>
      <c r="H79" s="171"/>
      <c r="I79" s="171">
        <f t="shared" si="8"/>
        <v>0</v>
      </c>
      <c r="J79" s="169">
        <f t="shared" si="9"/>
        <v>91.44</v>
      </c>
      <c r="K79" s="1">
        <f t="shared" si="10"/>
        <v>0</v>
      </c>
      <c r="L79" s="1"/>
      <c r="M79" s="1">
        <f>ROUND(F79*(G79),2)</f>
        <v>0</v>
      </c>
      <c r="N79" s="1">
        <v>10.16</v>
      </c>
      <c r="O79" s="1"/>
      <c r="P79" s="168">
        <v>1.0200000000000001E-3</v>
      </c>
      <c r="Q79" s="174"/>
      <c r="R79" s="174">
        <v>1.0200000000000001E-3</v>
      </c>
      <c r="S79" s="150">
        <f>ROUND(F79*(R79),3)</f>
        <v>8.9999999999999993E-3</v>
      </c>
      <c r="V79" s="175"/>
      <c r="Z79">
        <v>0</v>
      </c>
    </row>
    <row r="80" spans="1:26" ht="24.95" customHeight="1" x14ac:dyDescent="0.25">
      <c r="A80" s="172">
        <v>43</v>
      </c>
      <c r="B80" s="169" t="s">
        <v>206</v>
      </c>
      <c r="C80" s="173" t="s">
        <v>270</v>
      </c>
      <c r="D80" s="169" t="s">
        <v>271</v>
      </c>
      <c r="E80" s="169" t="s">
        <v>109</v>
      </c>
      <c r="F80" s="170">
        <v>15.808</v>
      </c>
      <c r="G80" s="171"/>
      <c r="H80" s="171"/>
      <c r="I80" s="171">
        <f t="shared" si="8"/>
        <v>0</v>
      </c>
      <c r="J80" s="169">
        <f t="shared" si="9"/>
        <v>36.99</v>
      </c>
      <c r="K80" s="1">
        <f t="shared" si="10"/>
        <v>0</v>
      </c>
      <c r="L80" s="1"/>
      <c r="M80" s="1">
        <f>ROUND(F80*(G80),2)</f>
        <v>0</v>
      </c>
      <c r="N80" s="1">
        <v>2.34</v>
      </c>
      <c r="O80" s="1"/>
      <c r="P80" s="168">
        <v>8.0000000000000007E-5</v>
      </c>
      <c r="Q80" s="174"/>
      <c r="R80" s="174">
        <v>8.0000000000000007E-5</v>
      </c>
      <c r="S80" s="150">
        <f>ROUND(F80*(R80),3)</f>
        <v>1E-3</v>
      </c>
      <c r="V80" s="175"/>
      <c r="Z80">
        <v>0</v>
      </c>
    </row>
    <row r="81" spans="1:26" ht="24.95" customHeight="1" x14ac:dyDescent="0.25">
      <c r="A81" s="172">
        <v>44</v>
      </c>
      <c r="B81" s="169" t="s">
        <v>254</v>
      </c>
      <c r="C81" s="173" t="s">
        <v>256</v>
      </c>
      <c r="D81" s="169" t="s">
        <v>502</v>
      </c>
      <c r="E81" s="169" t="s">
        <v>94</v>
      </c>
      <c r="F81" s="170">
        <v>34.067999999999998</v>
      </c>
      <c r="G81" s="171"/>
      <c r="H81" s="171"/>
      <c r="I81" s="171">
        <f t="shared" si="8"/>
        <v>0</v>
      </c>
      <c r="J81" s="169">
        <f t="shared" si="9"/>
        <v>421.08</v>
      </c>
      <c r="K81" s="1">
        <f t="shared" si="10"/>
        <v>0</v>
      </c>
      <c r="L81" s="1"/>
      <c r="M81" s="1">
        <f>ROUND(F81*(G81),2)</f>
        <v>0</v>
      </c>
      <c r="N81" s="1">
        <v>12.36</v>
      </c>
      <c r="O81" s="1"/>
      <c r="P81" s="168">
        <v>2.1000000000000001E-2</v>
      </c>
      <c r="Q81" s="174"/>
      <c r="R81" s="174">
        <v>2.1000000000000001E-2</v>
      </c>
      <c r="S81" s="150">
        <f>ROUND(F81*(R81),3)</f>
        <v>0.71499999999999997</v>
      </c>
      <c r="V81" s="175"/>
      <c r="Z81">
        <v>0</v>
      </c>
    </row>
    <row r="82" spans="1:26" x14ac:dyDescent="0.25">
      <c r="A82" s="150"/>
      <c r="B82" s="150"/>
      <c r="C82" s="150"/>
      <c r="D82" s="150" t="s">
        <v>179</v>
      </c>
      <c r="E82" s="150"/>
      <c r="F82" s="168"/>
      <c r="G82" s="153"/>
      <c r="H82" s="153">
        <f>ROUND((SUM(M73:M81))/1,2)</f>
        <v>0</v>
      </c>
      <c r="I82" s="153">
        <f>ROUND((SUM(I73:I81))/1,2)</f>
        <v>0</v>
      </c>
      <c r="J82" s="150"/>
      <c r="K82" s="150"/>
      <c r="L82" s="150">
        <f>ROUND((SUM(L73:L81))/1,2)</f>
        <v>0</v>
      </c>
      <c r="M82" s="150">
        <f>ROUND((SUM(M73:M81))/1,2)</f>
        <v>0</v>
      </c>
      <c r="N82" s="150"/>
      <c r="O82" s="150"/>
      <c r="P82" s="176">
        <f>ROUND((SUM(P73:P81))/1,2)</f>
        <v>0.02</v>
      </c>
      <c r="Q82" s="147"/>
      <c r="R82" s="147"/>
      <c r="S82" s="176">
        <f>ROUND((SUM(S73:S81))/1,2)</f>
        <v>0.76</v>
      </c>
      <c r="T82" s="147"/>
      <c r="U82" s="147"/>
      <c r="V82" s="147"/>
      <c r="W82" s="147"/>
      <c r="X82" s="147"/>
      <c r="Y82" s="147"/>
      <c r="Z82" s="147"/>
    </row>
    <row r="83" spans="1:26" x14ac:dyDescent="0.25">
      <c r="A83" s="1"/>
      <c r="B83" s="1"/>
      <c r="C83" s="1"/>
      <c r="D83" s="1"/>
      <c r="E83" s="1"/>
      <c r="F83" s="161"/>
      <c r="G83" s="143"/>
      <c r="H83" s="143"/>
      <c r="I83" s="143"/>
      <c r="J83" s="1"/>
      <c r="K83" s="1"/>
      <c r="L83" s="1"/>
      <c r="M83" s="1"/>
      <c r="N83" s="1"/>
      <c r="O83" s="1"/>
      <c r="P83" s="1"/>
      <c r="S83" s="1"/>
    </row>
    <row r="84" spans="1:26" x14ac:dyDescent="0.25">
      <c r="A84" s="150"/>
      <c r="B84" s="150"/>
      <c r="C84" s="150"/>
      <c r="D84" s="150" t="s">
        <v>180</v>
      </c>
      <c r="E84" s="150"/>
      <c r="F84" s="168"/>
      <c r="G84" s="151"/>
      <c r="H84" s="151"/>
      <c r="I84" s="151"/>
      <c r="J84" s="150"/>
      <c r="K84" s="150"/>
      <c r="L84" s="150"/>
      <c r="M84" s="150"/>
      <c r="N84" s="150"/>
      <c r="O84" s="150"/>
      <c r="P84" s="150"/>
      <c r="Q84" s="147"/>
      <c r="R84" s="147"/>
      <c r="S84" s="150"/>
      <c r="T84" s="147"/>
      <c r="U84" s="147"/>
      <c r="V84" s="147"/>
      <c r="W84" s="147"/>
      <c r="X84" s="147"/>
      <c r="Y84" s="147"/>
      <c r="Z84" s="147"/>
    </row>
    <row r="85" spans="1:26" ht="24.95" customHeight="1" x14ac:dyDescent="0.25">
      <c r="A85" s="172">
        <v>45</v>
      </c>
      <c r="B85" s="169" t="s">
        <v>272</v>
      </c>
      <c r="C85" s="173" t="s">
        <v>273</v>
      </c>
      <c r="D85" s="169" t="s">
        <v>274</v>
      </c>
      <c r="E85" s="169" t="s">
        <v>94</v>
      </c>
      <c r="F85" s="170">
        <v>4.72</v>
      </c>
      <c r="G85" s="171"/>
      <c r="H85" s="171"/>
      <c r="I85" s="171">
        <f>ROUND(F85*(G85+H85),2)</f>
        <v>0</v>
      </c>
      <c r="J85" s="169">
        <f>ROUND(F85*(N85),2)</f>
        <v>25.25</v>
      </c>
      <c r="K85" s="1">
        <f>ROUND(F85*(O85),2)</f>
        <v>0</v>
      </c>
      <c r="L85" s="1">
        <f>ROUND(F85*(G85),2)</f>
        <v>0</v>
      </c>
      <c r="M85" s="1"/>
      <c r="N85" s="1">
        <v>5.35</v>
      </c>
      <c r="O85" s="1"/>
      <c r="P85" s="168">
        <v>2.3000000000000001E-4</v>
      </c>
      <c r="Q85" s="174"/>
      <c r="R85" s="174">
        <v>2.3000000000000001E-4</v>
      </c>
      <c r="S85" s="150">
        <f>ROUND(F85*(R85),3)</f>
        <v>1E-3</v>
      </c>
      <c r="V85" s="175"/>
      <c r="Z85">
        <v>0</v>
      </c>
    </row>
    <row r="86" spans="1:26" ht="35.1" customHeight="1" x14ac:dyDescent="0.25">
      <c r="A86" s="172">
        <v>46</v>
      </c>
      <c r="B86" s="169" t="s">
        <v>272</v>
      </c>
      <c r="C86" s="173" t="s">
        <v>275</v>
      </c>
      <c r="D86" s="169" t="s">
        <v>276</v>
      </c>
      <c r="E86" s="169" t="s">
        <v>94</v>
      </c>
      <c r="F86" s="170">
        <v>75.53</v>
      </c>
      <c r="G86" s="171"/>
      <c r="H86" s="171"/>
      <c r="I86" s="171">
        <f>ROUND(F86*(G86+H86),2)</f>
        <v>0</v>
      </c>
      <c r="J86" s="169">
        <f>ROUND(F86*(N86),2)</f>
        <v>201.67</v>
      </c>
      <c r="K86" s="1">
        <f>ROUND(F86*(O86),2)</f>
        <v>0</v>
      </c>
      <c r="L86" s="1">
        <f>ROUND(F86*(G86),2)</f>
        <v>0</v>
      </c>
      <c r="M86" s="1"/>
      <c r="N86" s="1">
        <v>2.67</v>
      </c>
      <c r="O86" s="1"/>
      <c r="P86" s="168">
        <v>4.0000000000000002E-4</v>
      </c>
      <c r="Q86" s="174"/>
      <c r="R86" s="174">
        <v>4.0000000000000002E-4</v>
      </c>
      <c r="S86" s="150">
        <f>ROUND(F86*(R86),3)</f>
        <v>0.03</v>
      </c>
      <c r="V86" s="175"/>
      <c r="Z86">
        <v>0</v>
      </c>
    </row>
    <row r="87" spans="1:26" ht="24.95" customHeight="1" x14ac:dyDescent="0.25">
      <c r="A87" s="172">
        <v>47</v>
      </c>
      <c r="B87" s="169" t="s">
        <v>272</v>
      </c>
      <c r="C87" s="173" t="s">
        <v>277</v>
      </c>
      <c r="D87" s="169" t="s">
        <v>503</v>
      </c>
      <c r="E87" s="169" t="s">
        <v>94</v>
      </c>
      <c r="F87" s="170">
        <v>20.37</v>
      </c>
      <c r="G87" s="171"/>
      <c r="H87" s="171"/>
      <c r="I87" s="171">
        <f>ROUND(F87*(G87+H87),2)</f>
        <v>0</v>
      </c>
      <c r="J87" s="169">
        <f>ROUND(F87*(N87),2)</f>
        <v>49.5</v>
      </c>
      <c r="K87" s="1">
        <f>ROUND(F87*(O87),2)</f>
        <v>0</v>
      </c>
      <c r="L87" s="1">
        <f>ROUND(F87*(G87),2)</f>
        <v>0</v>
      </c>
      <c r="M87" s="1"/>
      <c r="N87" s="1">
        <v>2.4300000000000002</v>
      </c>
      <c r="O87" s="1"/>
      <c r="P87" s="168">
        <v>5.4000000000000001E-4</v>
      </c>
      <c r="Q87" s="174"/>
      <c r="R87" s="174">
        <v>5.4000000000000001E-4</v>
      </c>
      <c r="S87" s="150">
        <f>ROUND(F87*(R87),3)</f>
        <v>1.0999999999999999E-2</v>
      </c>
      <c r="V87" s="175"/>
      <c r="Z87">
        <v>0</v>
      </c>
    </row>
    <row r="88" spans="1:26" x14ac:dyDescent="0.25">
      <c r="A88" s="150"/>
      <c r="B88" s="150"/>
      <c r="C88" s="150"/>
      <c r="D88" s="150" t="s">
        <v>180</v>
      </c>
      <c r="E88" s="150"/>
      <c r="F88" s="168"/>
      <c r="G88" s="153"/>
      <c r="H88" s="153"/>
      <c r="I88" s="153">
        <f>ROUND((SUM(I84:I87))/1,2)</f>
        <v>0</v>
      </c>
      <c r="J88" s="150"/>
      <c r="K88" s="150"/>
      <c r="L88" s="150">
        <f>ROUND((SUM(L84:L87))/1,2)</f>
        <v>0</v>
      </c>
      <c r="M88" s="150">
        <f>ROUND((SUM(M84:M87))/1,2)</f>
        <v>0</v>
      </c>
      <c r="N88" s="150"/>
      <c r="O88" s="150"/>
      <c r="P88" s="176"/>
      <c r="S88" s="168">
        <f>ROUND((SUM(S84:S87))/1,2)</f>
        <v>0.04</v>
      </c>
      <c r="V88">
        <f>ROUND((SUM(V84:V87))/1,2)</f>
        <v>0</v>
      </c>
    </row>
    <row r="89" spans="1:26" x14ac:dyDescent="0.25">
      <c r="A89" s="1"/>
      <c r="B89" s="1"/>
      <c r="C89" s="1"/>
      <c r="D89" s="1"/>
      <c r="E89" s="1"/>
      <c r="F89" s="161"/>
      <c r="G89" s="143"/>
      <c r="H89" s="143"/>
      <c r="I89" s="143"/>
      <c r="J89" s="1"/>
      <c r="K89" s="1"/>
      <c r="L89" s="1"/>
      <c r="M89" s="1"/>
      <c r="N89" s="1"/>
      <c r="O89" s="1"/>
      <c r="P89" s="1"/>
      <c r="S89" s="1"/>
    </row>
    <row r="90" spans="1:26" x14ac:dyDescent="0.25">
      <c r="A90" s="150"/>
      <c r="B90" s="150"/>
      <c r="C90" s="150"/>
      <c r="D90" s="2" t="s">
        <v>71</v>
      </c>
      <c r="E90" s="150"/>
      <c r="F90" s="168"/>
      <c r="G90" s="153"/>
      <c r="H90" s="153">
        <f>ROUND((SUM(M43:M89))/2,2)</f>
        <v>0</v>
      </c>
      <c r="I90" s="153">
        <f>ROUND((SUM(I43:I89))/2,2)</f>
        <v>0</v>
      </c>
      <c r="J90" s="150"/>
      <c r="K90" s="150"/>
      <c r="L90" s="150">
        <f>ROUND((SUM(L43:L89))/2,2)</f>
        <v>0</v>
      </c>
      <c r="M90" s="150">
        <f>ROUND((SUM(M43:M89))/2,2)</f>
        <v>0</v>
      </c>
      <c r="N90" s="150"/>
      <c r="O90" s="150"/>
      <c r="P90" s="176"/>
      <c r="S90" s="176">
        <f>ROUND((SUM(S43:S89))/2,2)</f>
        <v>1.65</v>
      </c>
      <c r="V90">
        <f>ROUND((SUM(V43:V89))/2,2)</f>
        <v>0</v>
      </c>
    </row>
    <row r="91" spans="1:26" x14ac:dyDescent="0.25">
      <c r="A91" s="177"/>
      <c r="B91" s="177"/>
      <c r="C91" s="177"/>
      <c r="D91" s="177" t="s">
        <v>78</v>
      </c>
      <c r="E91" s="177"/>
      <c r="F91" s="178"/>
      <c r="G91" s="179"/>
      <c r="H91" s="179">
        <f>ROUND((SUM(M9:M90))/3,2)</f>
        <v>0</v>
      </c>
      <c r="I91" s="179">
        <f>ROUND((SUM(I9:I90))/3,2)</f>
        <v>0</v>
      </c>
      <c r="J91" s="177"/>
      <c r="K91" s="177">
        <f>ROUND((SUM(K9:K90))/3,2)</f>
        <v>0</v>
      </c>
      <c r="L91" s="177">
        <f>ROUND((SUM(L9:L90))/3,2)</f>
        <v>0</v>
      </c>
      <c r="M91" s="177">
        <f>ROUND((SUM(M9:M90))/3,2)</f>
        <v>0</v>
      </c>
      <c r="N91" s="177"/>
      <c r="O91" s="177"/>
      <c r="P91" s="178"/>
      <c r="Q91" s="180"/>
      <c r="R91" s="180"/>
      <c r="S91" s="196">
        <f>ROUND((SUM(S9:S90))/3,2)</f>
        <v>13.51</v>
      </c>
      <c r="T91" s="180"/>
      <c r="U91" s="180"/>
      <c r="V91" s="180">
        <f>ROUND((SUM(V9:V90))/3,2)</f>
        <v>0</v>
      </c>
      <c r="Z91">
        <f>(SUM(Z9:Z90))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Rekonštrukcia sociálnych zariadení 3. pavilónu pri ZŠ Kukučínova Vranov n. T. / SO 01 - Hlavný  -  diel  ASR  chlapci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278</v>
      </c>
      <c r="C3" s="35"/>
      <c r="D3" s="36"/>
      <c r="E3" s="36"/>
      <c r="F3" s="36"/>
      <c r="G3" s="16"/>
      <c r="H3" s="16"/>
      <c r="I3" s="37" t="s">
        <v>19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21</v>
      </c>
      <c r="J4" s="30"/>
    </row>
    <row r="5" spans="1:23" ht="18" customHeight="1" thickBot="1" x14ac:dyDescent="0.3">
      <c r="A5" s="11"/>
      <c r="B5" s="38" t="s">
        <v>22</v>
      </c>
      <c r="C5" s="19"/>
      <c r="D5" s="16"/>
      <c r="E5" s="16"/>
      <c r="F5" s="39" t="s">
        <v>23</v>
      </c>
      <c r="G5" s="16"/>
      <c r="H5" s="16"/>
      <c r="I5" s="37" t="s">
        <v>24</v>
      </c>
      <c r="J5" s="40" t="s">
        <v>25</v>
      </c>
    </row>
    <row r="6" spans="1:23" ht="20.100000000000001" customHeight="1" thickTop="1" x14ac:dyDescent="0.25">
      <c r="A6" s="11"/>
      <c r="B6" s="201" t="s">
        <v>26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29</v>
      </c>
      <c r="C7" s="42"/>
      <c r="D7" s="17"/>
      <c r="E7" s="17"/>
      <c r="F7" s="17"/>
      <c r="G7" s="50" t="s">
        <v>30</v>
      </c>
      <c r="H7" s="17"/>
      <c r="I7" s="28"/>
      <c r="J7" s="43"/>
    </row>
    <row r="8" spans="1:23" ht="20.100000000000001" customHeight="1" x14ac:dyDescent="0.25">
      <c r="A8" s="11"/>
      <c r="B8" s="204" t="s">
        <v>27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29</v>
      </c>
      <c r="C9" s="19"/>
      <c r="D9" s="16"/>
      <c r="E9" s="16"/>
      <c r="F9" s="16"/>
      <c r="G9" s="39" t="s">
        <v>30</v>
      </c>
      <c r="H9" s="16"/>
      <c r="I9" s="27"/>
      <c r="J9" s="30"/>
    </row>
    <row r="10" spans="1:23" ht="20.100000000000001" customHeight="1" x14ac:dyDescent="0.25">
      <c r="A10" s="11"/>
      <c r="B10" s="204" t="s">
        <v>28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29</v>
      </c>
      <c r="C11" s="19"/>
      <c r="D11" s="16"/>
      <c r="E11" s="16"/>
      <c r="F11" s="16"/>
      <c r="G11" s="39" t="s">
        <v>30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31</v>
      </c>
      <c r="C15" s="84" t="s">
        <v>6</v>
      </c>
      <c r="D15" s="84" t="s">
        <v>58</v>
      </c>
      <c r="E15" s="85" t="s">
        <v>59</v>
      </c>
      <c r="F15" s="97" t="s">
        <v>60</v>
      </c>
      <c r="G15" s="51" t="s">
        <v>36</v>
      </c>
      <c r="H15" s="54" t="s">
        <v>37</v>
      </c>
      <c r="I15" s="26"/>
      <c r="J15" s="48"/>
    </row>
    <row r="16" spans="1:23" ht="18" customHeight="1" x14ac:dyDescent="0.25">
      <c r="A16" s="11"/>
      <c r="B16" s="86">
        <v>1</v>
      </c>
      <c r="C16" s="87" t="s">
        <v>32</v>
      </c>
      <c r="D16" s="88">
        <f>'Rekap 12972'!B15</f>
        <v>0</v>
      </c>
      <c r="E16" s="89">
        <f>'Rekap 12972'!C15</f>
        <v>0</v>
      </c>
      <c r="F16" s="98">
        <f>'Rekap 12972'!D15</f>
        <v>0</v>
      </c>
      <c r="G16" s="52">
        <v>6</v>
      </c>
      <c r="H16" s="107" t="s">
        <v>38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33</v>
      </c>
      <c r="D17" s="70">
        <f>'Rekap 12972'!B24</f>
        <v>0</v>
      </c>
      <c r="E17" s="68">
        <f>'Rekap 12972'!C24</f>
        <v>0</v>
      </c>
      <c r="F17" s="73">
        <f>'Rekap 12972'!D24</f>
        <v>0</v>
      </c>
      <c r="G17" s="53">
        <v>7</v>
      </c>
      <c r="H17" s="108" t="s">
        <v>39</v>
      </c>
      <c r="I17" s="121"/>
      <c r="J17" s="119">
        <f>'SO 12972'!Z88</f>
        <v>0</v>
      </c>
    </row>
    <row r="18" spans="1:26" ht="18" customHeight="1" x14ac:dyDescent="0.25">
      <c r="A18" s="11"/>
      <c r="B18" s="60">
        <v>3</v>
      </c>
      <c r="C18" s="64" t="s">
        <v>34</v>
      </c>
      <c r="D18" s="71"/>
      <c r="E18" s="69"/>
      <c r="F18" s="74"/>
      <c r="G18" s="53">
        <v>8</v>
      </c>
      <c r="H18" s="108" t="s">
        <v>40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35</v>
      </c>
      <c r="D20" s="72"/>
      <c r="E20" s="92"/>
      <c r="F20" s="99">
        <f>SUM(F16:F19)</f>
        <v>0</v>
      </c>
      <c r="G20" s="53">
        <v>10</v>
      </c>
      <c r="H20" s="108" t="s">
        <v>35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48</v>
      </c>
      <c r="C21" s="61" t="s">
        <v>7</v>
      </c>
      <c r="D21" s="67"/>
      <c r="E21" s="18"/>
      <c r="F21" s="90"/>
      <c r="G21" s="57" t="s">
        <v>54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49</v>
      </c>
      <c r="D22" s="79"/>
      <c r="E22" s="81" t="s">
        <v>52</v>
      </c>
      <c r="F22" s="73">
        <f>((F16*U22*0)+(F17*V22*0)+(F18*W22*0))/100</f>
        <v>0</v>
      </c>
      <c r="G22" s="52">
        <v>16</v>
      </c>
      <c r="H22" s="107" t="s">
        <v>55</v>
      </c>
      <c r="I22" s="122" t="s">
        <v>52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50</v>
      </c>
      <c r="D23" s="58"/>
      <c r="E23" s="81" t="s">
        <v>53</v>
      </c>
      <c r="F23" s="74">
        <f>((F16*U23*0)+(F17*V23*0)+(F18*W23*0))/100</f>
        <v>0</v>
      </c>
      <c r="G23" s="53">
        <v>17</v>
      </c>
      <c r="H23" s="108" t="s">
        <v>56</v>
      </c>
      <c r="I23" s="122" t="s">
        <v>52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51</v>
      </c>
      <c r="D24" s="58"/>
      <c r="E24" s="81" t="s">
        <v>52</v>
      </c>
      <c r="F24" s="74">
        <f>((F16*U24*0)+(F17*V24*0)+(F18*W24*0))/100</f>
        <v>0</v>
      </c>
      <c r="G24" s="53">
        <v>18</v>
      </c>
      <c r="H24" s="108" t="s">
        <v>57</v>
      </c>
      <c r="I24" s="122" t="s">
        <v>53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35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63</v>
      </c>
      <c r="D27" s="128"/>
      <c r="E27" s="94"/>
      <c r="F27" s="29"/>
      <c r="G27" s="101" t="s">
        <v>41</v>
      </c>
      <c r="H27" s="96" t="s">
        <v>42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43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44</v>
      </c>
      <c r="I29" s="115">
        <f>J28-SUM('SO 12972'!K9:'SO 12972'!K87)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45</v>
      </c>
      <c r="I30" s="81">
        <f>SUM('SO 12972'!K9:'SO 12972'!K87)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46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47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61</v>
      </c>
      <c r="E33" s="15"/>
      <c r="F33" s="95"/>
      <c r="G33" s="103">
        <v>26</v>
      </c>
      <c r="H33" s="134" t="s">
        <v>62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26</v>
      </c>
      <c r="B1" s="211"/>
      <c r="C1" s="211"/>
      <c r="D1" s="212"/>
      <c r="E1" s="138" t="s">
        <v>23</v>
      </c>
      <c r="F1" s="137"/>
      <c r="W1">
        <v>30.126000000000001</v>
      </c>
    </row>
    <row r="2" spans="1:26" ht="20.100000000000001" customHeight="1" x14ac:dyDescent="0.25">
      <c r="A2" s="210" t="s">
        <v>27</v>
      </c>
      <c r="B2" s="211"/>
      <c r="C2" s="211"/>
      <c r="D2" s="212"/>
      <c r="E2" s="138" t="s">
        <v>21</v>
      </c>
      <c r="F2" s="137"/>
    </row>
    <row r="3" spans="1:26" ht="20.100000000000001" customHeight="1" x14ac:dyDescent="0.25">
      <c r="A3" s="210" t="s">
        <v>28</v>
      </c>
      <c r="B3" s="211"/>
      <c r="C3" s="211"/>
      <c r="D3" s="212"/>
      <c r="E3" s="138" t="s">
        <v>67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278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68</v>
      </c>
      <c r="B8" s="136"/>
      <c r="C8" s="136"/>
      <c r="D8" s="136"/>
      <c r="E8" s="136"/>
      <c r="F8" s="136"/>
    </row>
    <row r="9" spans="1:26" x14ac:dyDescent="0.25">
      <c r="A9" s="141" t="s">
        <v>64</v>
      </c>
      <c r="B9" s="141" t="s">
        <v>58</v>
      </c>
      <c r="C9" s="141" t="s">
        <v>59</v>
      </c>
      <c r="D9" s="141" t="s">
        <v>35</v>
      </c>
      <c r="E9" s="141" t="s">
        <v>65</v>
      </c>
      <c r="F9" s="141" t="s">
        <v>66</v>
      </c>
    </row>
    <row r="10" spans="1:26" x14ac:dyDescent="0.25">
      <c r="A10" s="148" t="s">
        <v>69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173</v>
      </c>
      <c r="B11" s="151">
        <f>'SO 12972'!L14</f>
        <v>0</v>
      </c>
      <c r="C11" s="151">
        <f>'SO 12972'!M14</f>
        <v>0</v>
      </c>
      <c r="D11" s="151">
        <f>'SO 12972'!I14</f>
        <v>0</v>
      </c>
      <c r="E11" s="152">
        <f>'SO 12972'!P14</f>
        <v>0.39</v>
      </c>
      <c r="F11" s="152">
        <f>'SO 12972'!S14</f>
        <v>4.04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174</v>
      </c>
      <c r="B12" s="151">
        <f>'SO 12972'!L30</f>
        <v>0</v>
      </c>
      <c r="C12" s="151">
        <f>'SO 12972'!M30</f>
        <v>0</v>
      </c>
      <c r="D12" s="151">
        <f>'SO 12972'!I30</f>
        <v>0</v>
      </c>
      <c r="E12" s="152">
        <f>'SO 12972'!P30</f>
        <v>0.39</v>
      </c>
      <c r="F12" s="152">
        <f>'SO 12972'!S30</f>
        <v>10.56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70</v>
      </c>
      <c r="B13" s="151">
        <f>'SO 12972'!L35</f>
        <v>0</v>
      </c>
      <c r="C13" s="151">
        <f>'SO 12972'!M35</f>
        <v>0</v>
      </c>
      <c r="D13" s="151">
        <f>'SO 12972'!I35</f>
        <v>0</v>
      </c>
      <c r="E13" s="152">
        <f>'SO 12972'!P35</f>
        <v>0</v>
      </c>
      <c r="F13" s="152">
        <f>'SO 12972'!S35</f>
        <v>0.01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175</v>
      </c>
      <c r="B14" s="151">
        <f>'SO 12972'!L39</f>
        <v>0</v>
      </c>
      <c r="C14" s="151">
        <f>'SO 12972'!M39</f>
        <v>0</v>
      </c>
      <c r="D14" s="151">
        <f>'SO 12972'!I39</f>
        <v>0</v>
      </c>
      <c r="E14" s="152">
        <f>'SO 12972'!P39</f>
        <v>0</v>
      </c>
      <c r="F14" s="152">
        <f>'SO 12972'!S39</f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2" t="s">
        <v>69</v>
      </c>
      <c r="B15" s="153">
        <f>'SO 12972'!L41</f>
        <v>0</v>
      </c>
      <c r="C15" s="153">
        <f>'SO 12972'!M41</f>
        <v>0</v>
      </c>
      <c r="D15" s="153">
        <f>'SO 12972'!I41</f>
        <v>0</v>
      </c>
      <c r="E15" s="154">
        <f>'SO 12972'!P41</f>
        <v>0.78</v>
      </c>
      <c r="F15" s="154">
        <f>'SO 12972'!S41</f>
        <v>14.61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"/>
      <c r="B16" s="143"/>
      <c r="C16" s="143"/>
      <c r="D16" s="143"/>
      <c r="E16" s="142"/>
      <c r="F16" s="142"/>
    </row>
    <row r="17" spans="1:26" x14ac:dyDescent="0.25">
      <c r="A17" s="2" t="s">
        <v>71</v>
      </c>
      <c r="B17" s="153"/>
      <c r="C17" s="151"/>
      <c r="D17" s="151"/>
      <c r="E17" s="152"/>
      <c r="F17" s="152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150" t="s">
        <v>176</v>
      </c>
      <c r="B18" s="151">
        <f>'SO 12972'!L47</f>
        <v>0</v>
      </c>
      <c r="C18" s="151">
        <f>'SO 12972'!M47</f>
        <v>0</v>
      </c>
      <c r="D18" s="151">
        <f>'SO 12972'!I47</f>
        <v>0</v>
      </c>
      <c r="E18" s="152">
        <f>'SO 12972'!P47</f>
        <v>0</v>
      </c>
      <c r="F18" s="152">
        <f>'SO 12972'!S47</f>
        <v>0.02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150" t="s">
        <v>177</v>
      </c>
      <c r="B19" s="151">
        <f>'SO 12972'!L54</f>
        <v>0</v>
      </c>
      <c r="C19" s="151">
        <f>'SO 12972'!M54</f>
        <v>0</v>
      </c>
      <c r="D19" s="151">
        <f>'SO 12972'!I54</f>
        <v>0</v>
      </c>
      <c r="E19" s="152">
        <f>'SO 12972'!P54</f>
        <v>0.01</v>
      </c>
      <c r="F19" s="152">
        <f>'SO 12972'!S54</f>
        <v>0.22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150" t="s">
        <v>75</v>
      </c>
      <c r="B20" s="151">
        <f>'SO 12972'!L63</f>
        <v>0</v>
      </c>
      <c r="C20" s="151">
        <f>'SO 12972'!M63</f>
        <v>0</v>
      </c>
      <c r="D20" s="151">
        <f>'SO 12972'!I63</f>
        <v>0</v>
      </c>
      <c r="E20" s="152">
        <f>'SO 12972'!P63</f>
        <v>0.04</v>
      </c>
      <c r="F20" s="152">
        <f>'SO 12972'!S63</f>
        <v>0.14000000000000001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x14ac:dyDescent="0.25">
      <c r="A21" s="150" t="s">
        <v>178</v>
      </c>
      <c r="B21" s="151">
        <f>'SO 12972'!L71</f>
        <v>0</v>
      </c>
      <c r="C21" s="151">
        <f>'SO 12972'!M71</f>
        <v>0</v>
      </c>
      <c r="D21" s="151">
        <f>'SO 12972'!I71</f>
        <v>0</v>
      </c>
      <c r="E21" s="152">
        <f>'SO 12972'!P71</f>
        <v>0.05</v>
      </c>
      <c r="F21" s="152">
        <f>'SO 12972'!S71</f>
        <v>0.53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x14ac:dyDescent="0.25">
      <c r="A22" s="150" t="s">
        <v>179</v>
      </c>
      <c r="B22" s="151">
        <f>'SO 12972'!L79</f>
        <v>0</v>
      </c>
      <c r="C22" s="151">
        <f>'SO 12972'!M79</f>
        <v>0</v>
      </c>
      <c r="D22" s="151">
        <f>'SO 12972'!I79</f>
        <v>0</v>
      </c>
      <c r="E22" s="152">
        <f>'SO 12972'!P79</f>
        <v>0.02</v>
      </c>
      <c r="F22" s="152">
        <f>'SO 12972'!S79</f>
        <v>0.95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x14ac:dyDescent="0.25">
      <c r="A23" s="150" t="s">
        <v>180</v>
      </c>
      <c r="B23" s="151">
        <f>'SO 12972'!L85</f>
        <v>0</v>
      </c>
      <c r="C23" s="151">
        <f>'SO 12972'!M85</f>
        <v>0</v>
      </c>
      <c r="D23" s="151">
        <f>'SO 12972'!I85</f>
        <v>0</v>
      </c>
      <c r="E23" s="152">
        <f>'SO 12972'!P85</f>
        <v>0</v>
      </c>
      <c r="F23" s="152">
        <f>'SO 12972'!S85</f>
        <v>0.06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x14ac:dyDescent="0.25">
      <c r="A24" s="2" t="s">
        <v>71</v>
      </c>
      <c r="B24" s="153">
        <f>'SO 12972'!L87</f>
        <v>0</v>
      </c>
      <c r="C24" s="153">
        <f>'SO 12972'!M87</f>
        <v>0</v>
      </c>
      <c r="D24" s="153">
        <f>'SO 12972'!I87</f>
        <v>0</v>
      </c>
      <c r="E24" s="154">
        <f>'SO 12972'!S87</f>
        <v>1.92</v>
      </c>
      <c r="F24" s="154">
        <f>'SO 12972'!V87</f>
        <v>0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26" x14ac:dyDescent="0.25">
      <c r="A25" s="1"/>
      <c r="B25" s="143"/>
      <c r="C25" s="143"/>
      <c r="D25" s="143"/>
      <c r="E25" s="142"/>
      <c r="F25" s="142"/>
    </row>
    <row r="26" spans="1:26" x14ac:dyDescent="0.25">
      <c r="A26" s="2" t="s">
        <v>78</v>
      </c>
      <c r="B26" s="153">
        <f>'SO 12972'!L88</f>
        <v>0</v>
      </c>
      <c r="C26" s="153">
        <f>'SO 12972'!M88</f>
        <v>0</v>
      </c>
      <c r="D26" s="153">
        <f>'SO 12972'!I88</f>
        <v>0</v>
      </c>
      <c r="E26" s="154">
        <f>'SO 12972'!S88</f>
        <v>16.53</v>
      </c>
      <c r="F26" s="154">
        <f>'SO 12972'!V88</f>
        <v>0</v>
      </c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43"/>
      <c r="C71" s="143"/>
      <c r="D71" s="143"/>
      <c r="E71" s="142"/>
      <c r="F71" s="142"/>
    </row>
    <row r="72" spans="1:6" x14ac:dyDescent="0.25">
      <c r="A72" s="1"/>
      <c r="B72" s="143"/>
      <c r="C72" s="143"/>
      <c r="D72" s="143"/>
      <c r="E72" s="142"/>
      <c r="F72" s="142"/>
    </row>
    <row r="73" spans="1:6" x14ac:dyDescent="0.25">
      <c r="A73" s="1"/>
      <c r="B73" s="143"/>
      <c r="C73" s="143"/>
      <c r="D73" s="143"/>
      <c r="E73" s="142"/>
      <c r="F73" s="142"/>
    </row>
    <row r="74" spans="1:6" x14ac:dyDescent="0.25">
      <c r="A74" s="1"/>
      <c r="B74" s="143"/>
      <c r="C74" s="143"/>
      <c r="D74" s="143"/>
      <c r="E74" s="142"/>
      <c r="F74" s="142"/>
    </row>
    <row r="75" spans="1:6" x14ac:dyDescent="0.25">
      <c r="A75" s="1"/>
      <c r="B75" s="143"/>
      <c r="C75" s="143"/>
      <c r="D75" s="143"/>
      <c r="E75" s="142"/>
      <c r="F75" s="142"/>
    </row>
    <row r="76" spans="1:6" x14ac:dyDescent="0.25">
      <c r="A76" s="1"/>
      <c r="B76" s="143"/>
      <c r="C76" s="143"/>
      <c r="D76" s="143"/>
      <c r="E76" s="142"/>
      <c r="F76" s="142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workbookViewId="0">
      <pane ySplit="8" topLeftCell="A9" activePane="bottomLeft" state="frozen"/>
      <selection pane="bottomLeft" activeCell="G84" sqref="G11:G84"/>
    </sheetView>
  </sheetViews>
  <sheetFormatPr defaultColWidth="0" defaultRowHeight="15" x14ac:dyDescent="0.25"/>
  <cols>
    <col min="1" max="1" width="4.7109375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3" t="s">
        <v>26</v>
      </c>
      <c r="C1" s="214"/>
      <c r="D1" s="214"/>
      <c r="E1" s="214"/>
      <c r="F1" s="214"/>
      <c r="G1" s="214"/>
      <c r="H1" s="215"/>
      <c r="I1" s="160" t="s">
        <v>23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3" t="s">
        <v>27</v>
      </c>
      <c r="C2" s="214"/>
      <c r="D2" s="214"/>
      <c r="E2" s="214"/>
      <c r="F2" s="214"/>
      <c r="G2" s="214"/>
      <c r="H2" s="215"/>
      <c r="I2" s="160" t="s">
        <v>21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3" t="s">
        <v>28</v>
      </c>
      <c r="C3" s="214"/>
      <c r="D3" s="214"/>
      <c r="E3" s="214"/>
      <c r="F3" s="214"/>
      <c r="G3" s="214"/>
      <c r="H3" s="215"/>
      <c r="I3" s="160" t="s">
        <v>67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278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79</v>
      </c>
      <c r="B8" s="162" t="s">
        <v>80</v>
      </c>
      <c r="C8" s="162" t="s">
        <v>81</v>
      </c>
      <c r="D8" s="162" t="s">
        <v>82</v>
      </c>
      <c r="E8" s="162" t="s">
        <v>83</v>
      </c>
      <c r="F8" s="162" t="s">
        <v>84</v>
      </c>
      <c r="G8" s="162" t="s">
        <v>85</v>
      </c>
      <c r="H8" s="162" t="s">
        <v>59</v>
      </c>
      <c r="I8" s="162" t="s">
        <v>86</v>
      </c>
      <c r="J8" s="162"/>
      <c r="K8" s="162"/>
      <c r="L8" s="162"/>
      <c r="M8" s="162"/>
      <c r="N8" s="162"/>
      <c r="O8" s="162"/>
      <c r="P8" s="162" t="s">
        <v>87</v>
      </c>
      <c r="Q8" s="156"/>
      <c r="R8" s="156"/>
      <c r="S8" s="162" t="s">
        <v>88</v>
      </c>
      <c r="T8" s="158"/>
      <c r="U8" s="158"/>
      <c r="V8" s="164" t="s">
        <v>89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69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173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>
        <v>1</v>
      </c>
      <c r="B11" s="169" t="s">
        <v>181</v>
      </c>
      <c r="C11" s="173" t="s">
        <v>182</v>
      </c>
      <c r="D11" s="169" t="s">
        <v>495</v>
      </c>
      <c r="E11" s="169" t="s">
        <v>104</v>
      </c>
      <c r="F11" s="170">
        <v>6</v>
      </c>
      <c r="G11" s="171"/>
      <c r="H11" s="171"/>
      <c r="I11" s="171">
        <f>ROUND(F11*(G11+H11),2)</f>
        <v>0</v>
      </c>
      <c r="J11" s="169">
        <f>ROUND(F11*(N11),2)</f>
        <v>99.18</v>
      </c>
      <c r="K11" s="1">
        <f>ROUND(F11*(O11),2)</f>
        <v>0</v>
      </c>
      <c r="L11" s="1">
        <f>ROUND(F11*(G11),2)</f>
        <v>0</v>
      </c>
      <c r="M11" s="1"/>
      <c r="N11" s="1">
        <v>16.53</v>
      </c>
      <c r="O11" s="1"/>
      <c r="P11" s="168">
        <v>2.6839999999999999E-2</v>
      </c>
      <c r="Q11" s="174"/>
      <c r="R11" s="174">
        <v>2.6839999999999999E-2</v>
      </c>
      <c r="S11" s="150">
        <f>ROUND(F11*(R11),3)</f>
        <v>0.161</v>
      </c>
      <c r="V11" s="175"/>
      <c r="Z11">
        <v>0</v>
      </c>
    </row>
    <row r="12" spans="1:26" ht="24.95" customHeight="1" x14ac:dyDescent="0.25">
      <c r="A12" s="172">
        <v>2</v>
      </c>
      <c r="B12" s="169" t="s">
        <v>181</v>
      </c>
      <c r="C12" s="173" t="s">
        <v>183</v>
      </c>
      <c r="D12" s="169" t="s">
        <v>496</v>
      </c>
      <c r="E12" s="169" t="s">
        <v>94</v>
      </c>
      <c r="F12" s="170">
        <v>42</v>
      </c>
      <c r="G12" s="171"/>
      <c r="H12" s="171"/>
      <c r="I12" s="171">
        <f>ROUND(F12*(G12+H12),2)</f>
        <v>0</v>
      </c>
      <c r="J12" s="169">
        <f>ROUND(F12*(N12),2)</f>
        <v>725.34</v>
      </c>
      <c r="K12" s="1">
        <f>ROUND(F12*(O12),2)</f>
        <v>0</v>
      </c>
      <c r="L12" s="1">
        <f>ROUND(F12*(G12),2)</f>
        <v>0</v>
      </c>
      <c r="M12" s="1"/>
      <c r="N12" s="1">
        <v>17.27</v>
      </c>
      <c r="O12" s="1"/>
      <c r="P12" s="168">
        <v>7.5920000000000001E-2</v>
      </c>
      <c r="Q12" s="174"/>
      <c r="R12" s="174">
        <v>7.5920000000000001E-2</v>
      </c>
      <c r="S12" s="150">
        <f>ROUND(F12*(R12),3)</f>
        <v>3.1890000000000001</v>
      </c>
      <c r="V12" s="175"/>
      <c r="Z12">
        <v>0</v>
      </c>
    </row>
    <row r="13" spans="1:26" ht="24.95" customHeight="1" x14ac:dyDescent="0.25">
      <c r="A13" s="172">
        <v>3</v>
      </c>
      <c r="B13" s="169" t="s">
        <v>184</v>
      </c>
      <c r="C13" s="173" t="s">
        <v>185</v>
      </c>
      <c r="D13" s="169" t="s">
        <v>186</v>
      </c>
      <c r="E13" s="169" t="s">
        <v>94</v>
      </c>
      <c r="F13" s="170">
        <v>2.4</v>
      </c>
      <c r="G13" s="171"/>
      <c r="H13" s="171"/>
      <c r="I13" s="171">
        <f>ROUND(F13*(G13+H13),2)</f>
        <v>0</v>
      </c>
      <c r="J13" s="169">
        <f>ROUND(F13*(N13),2)</f>
        <v>101.18</v>
      </c>
      <c r="K13" s="1">
        <f>ROUND(F13*(O13),2)</f>
        <v>0</v>
      </c>
      <c r="L13" s="1">
        <f>ROUND(F13*(G13),2)</f>
        <v>0</v>
      </c>
      <c r="M13" s="1"/>
      <c r="N13" s="1">
        <v>42.16</v>
      </c>
      <c r="O13" s="1"/>
      <c r="P13" s="168">
        <v>0.28538000000000002</v>
      </c>
      <c r="Q13" s="174"/>
      <c r="R13" s="174">
        <v>0.28538000000000002</v>
      </c>
      <c r="S13" s="150">
        <f>ROUND(F13*(R13),3)</f>
        <v>0.68500000000000005</v>
      </c>
      <c r="V13" s="175"/>
      <c r="Z13">
        <v>0</v>
      </c>
    </row>
    <row r="14" spans="1:26" x14ac:dyDescent="0.25">
      <c r="A14" s="150"/>
      <c r="B14" s="150"/>
      <c r="C14" s="150"/>
      <c r="D14" s="150" t="s">
        <v>173</v>
      </c>
      <c r="E14" s="150"/>
      <c r="F14" s="168"/>
      <c r="G14" s="153"/>
      <c r="H14" s="153">
        <f>ROUND((SUM(M10:M13))/1,2)</f>
        <v>0</v>
      </c>
      <c r="I14" s="153">
        <f>ROUND((SUM(I10:I13))/1,2)</f>
        <v>0</v>
      </c>
      <c r="J14" s="150"/>
      <c r="K14" s="150"/>
      <c r="L14" s="150">
        <f>ROUND((SUM(L10:L13))/1,2)</f>
        <v>0</v>
      </c>
      <c r="M14" s="150">
        <f>ROUND((SUM(M10:M13))/1,2)</f>
        <v>0</v>
      </c>
      <c r="N14" s="150"/>
      <c r="O14" s="150"/>
      <c r="P14" s="176">
        <f>ROUND((SUM(P10:P13))/1,2)</f>
        <v>0.39</v>
      </c>
      <c r="Q14" s="147"/>
      <c r="R14" s="147"/>
      <c r="S14" s="176">
        <f>ROUND((SUM(S10:S13))/1,2)</f>
        <v>4.04</v>
      </c>
      <c r="T14" s="147"/>
      <c r="U14" s="147"/>
      <c r="V14" s="147"/>
      <c r="W14" s="147"/>
      <c r="X14" s="147"/>
      <c r="Y14" s="147"/>
      <c r="Z14" s="147"/>
    </row>
    <row r="15" spans="1:26" x14ac:dyDescent="0.25">
      <c r="A15" s="1"/>
      <c r="B15" s="1"/>
      <c r="C15" s="1"/>
      <c r="D15" s="1"/>
      <c r="E15" s="1"/>
      <c r="F15" s="161"/>
      <c r="G15" s="143"/>
      <c r="H15" s="143"/>
      <c r="I15" s="143"/>
      <c r="J15" s="1"/>
      <c r="K15" s="1"/>
      <c r="L15" s="1"/>
      <c r="M15" s="1"/>
      <c r="N15" s="1"/>
      <c r="O15" s="1"/>
      <c r="P15" s="1"/>
      <c r="S15" s="1"/>
    </row>
    <row r="16" spans="1:26" x14ac:dyDescent="0.25">
      <c r="A16" s="150"/>
      <c r="B16" s="150"/>
      <c r="C16" s="150"/>
      <c r="D16" s="150" t="s">
        <v>174</v>
      </c>
      <c r="E16" s="150"/>
      <c r="F16" s="168"/>
      <c r="G16" s="151"/>
      <c r="H16" s="151"/>
      <c r="I16" s="151"/>
      <c r="J16" s="150"/>
      <c r="K16" s="150"/>
      <c r="L16" s="150"/>
      <c r="M16" s="150"/>
      <c r="N16" s="150"/>
      <c r="O16" s="150"/>
      <c r="P16" s="150"/>
      <c r="Q16" s="147"/>
      <c r="R16" s="147"/>
      <c r="S16" s="150"/>
      <c r="T16" s="147"/>
      <c r="U16" s="147"/>
      <c r="V16" s="147"/>
      <c r="W16" s="147"/>
      <c r="X16" s="147"/>
      <c r="Y16" s="147"/>
      <c r="Z16" s="147"/>
    </row>
    <row r="17" spans="1:26" ht="24.95" customHeight="1" x14ac:dyDescent="0.25">
      <c r="A17" s="172">
        <v>4</v>
      </c>
      <c r="B17" s="169" t="s">
        <v>181</v>
      </c>
      <c r="C17" s="173" t="s">
        <v>187</v>
      </c>
      <c r="D17" s="169" t="s">
        <v>188</v>
      </c>
      <c r="E17" s="169" t="s">
        <v>94</v>
      </c>
      <c r="F17" s="170">
        <v>23.53</v>
      </c>
      <c r="G17" s="171"/>
      <c r="H17" s="171"/>
      <c r="I17" s="171">
        <f t="shared" ref="I17:I29" si="0">ROUND(F17*(G17+H17),2)</f>
        <v>0</v>
      </c>
      <c r="J17" s="169">
        <f t="shared" ref="J17:J29" si="1">ROUND(F17*(N17),2)</f>
        <v>553.9</v>
      </c>
      <c r="K17" s="1">
        <f t="shared" ref="K17:K29" si="2">ROUND(F17*(O17),2)</f>
        <v>0</v>
      </c>
      <c r="L17" s="1">
        <f t="shared" ref="L17:L27" si="3">ROUND(F17*(G17),2)</f>
        <v>0</v>
      </c>
      <c r="M17" s="1"/>
      <c r="N17" s="1">
        <v>23.54</v>
      </c>
      <c r="O17" s="1"/>
      <c r="P17" s="168">
        <v>4.0840000000000001E-2</v>
      </c>
      <c r="Q17" s="174"/>
      <c r="R17" s="174">
        <v>4.0840000000000001E-2</v>
      </c>
      <c r="S17" s="150">
        <f t="shared" ref="S17:S29" si="4">ROUND(F17*(R17),3)</f>
        <v>0.96099999999999997</v>
      </c>
      <c r="V17" s="175"/>
      <c r="Z17">
        <v>0</v>
      </c>
    </row>
    <row r="18" spans="1:26" ht="24.95" customHeight="1" x14ac:dyDescent="0.25">
      <c r="A18" s="172">
        <v>5</v>
      </c>
      <c r="B18" s="169" t="s">
        <v>181</v>
      </c>
      <c r="C18" s="173" t="s">
        <v>189</v>
      </c>
      <c r="D18" s="169" t="s">
        <v>497</v>
      </c>
      <c r="E18" s="169" t="s">
        <v>94</v>
      </c>
      <c r="F18" s="170">
        <v>23.53</v>
      </c>
      <c r="G18" s="171"/>
      <c r="H18" s="171"/>
      <c r="I18" s="171">
        <f t="shared" si="0"/>
        <v>0</v>
      </c>
      <c r="J18" s="169">
        <f t="shared" si="1"/>
        <v>38.590000000000003</v>
      </c>
      <c r="K18" s="1">
        <f t="shared" si="2"/>
        <v>0</v>
      </c>
      <c r="L18" s="1">
        <f t="shared" si="3"/>
        <v>0</v>
      </c>
      <c r="M18" s="1"/>
      <c r="N18" s="1">
        <v>1.6400000000000001</v>
      </c>
      <c r="O18" s="1"/>
      <c r="P18" s="168">
        <v>2.9999999999999997E-4</v>
      </c>
      <c r="Q18" s="174"/>
      <c r="R18" s="174">
        <v>2.9999999999999997E-4</v>
      </c>
      <c r="S18" s="150">
        <f t="shared" si="4"/>
        <v>7.0000000000000001E-3</v>
      </c>
      <c r="V18" s="175"/>
      <c r="Z18">
        <v>0</v>
      </c>
    </row>
    <row r="19" spans="1:26" ht="24.95" customHeight="1" x14ac:dyDescent="0.25">
      <c r="A19" s="172">
        <v>6</v>
      </c>
      <c r="B19" s="169" t="s">
        <v>181</v>
      </c>
      <c r="C19" s="173" t="s">
        <v>190</v>
      </c>
      <c r="D19" s="169" t="s">
        <v>191</v>
      </c>
      <c r="E19" s="169" t="s">
        <v>94</v>
      </c>
      <c r="F19" s="170">
        <v>6</v>
      </c>
      <c r="G19" s="171"/>
      <c r="H19" s="171"/>
      <c r="I19" s="171">
        <f t="shared" si="0"/>
        <v>0</v>
      </c>
      <c r="J19" s="169">
        <f t="shared" si="1"/>
        <v>54.42</v>
      </c>
      <c r="K19" s="1">
        <f t="shared" si="2"/>
        <v>0</v>
      </c>
      <c r="L19" s="1">
        <f t="shared" si="3"/>
        <v>0</v>
      </c>
      <c r="M19" s="1"/>
      <c r="N19" s="1">
        <v>9.07</v>
      </c>
      <c r="O19" s="1"/>
      <c r="P19" s="168">
        <v>4.0300000000000002E-2</v>
      </c>
      <c r="Q19" s="174"/>
      <c r="R19" s="174">
        <v>4.0300000000000002E-2</v>
      </c>
      <c r="S19" s="150">
        <f t="shared" si="4"/>
        <v>0.24199999999999999</v>
      </c>
      <c r="V19" s="175"/>
      <c r="Z19">
        <v>0</v>
      </c>
    </row>
    <row r="20" spans="1:26" ht="24.95" customHeight="1" x14ac:dyDescent="0.25">
      <c r="A20" s="172">
        <v>7</v>
      </c>
      <c r="B20" s="169" t="s">
        <v>181</v>
      </c>
      <c r="C20" s="173" t="s">
        <v>192</v>
      </c>
      <c r="D20" s="169" t="s">
        <v>193</v>
      </c>
      <c r="E20" s="169" t="s">
        <v>94</v>
      </c>
      <c r="F20" s="170">
        <v>102.69</v>
      </c>
      <c r="G20" s="171"/>
      <c r="H20" s="171"/>
      <c r="I20" s="171">
        <f t="shared" si="0"/>
        <v>0</v>
      </c>
      <c r="J20" s="169">
        <f t="shared" si="1"/>
        <v>1930.57</v>
      </c>
      <c r="K20" s="1">
        <f t="shared" si="2"/>
        <v>0</v>
      </c>
      <c r="L20" s="1">
        <f t="shared" si="3"/>
        <v>0</v>
      </c>
      <c r="M20" s="1"/>
      <c r="N20" s="1">
        <v>18.8</v>
      </c>
      <c r="O20" s="1"/>
      <c r="P20" s="168">
        <v>4.2509999999999999E-2</v>
      </c>
      <c r="Q20" s="174"/>
      <c r="R20" s="174">
        <v>4.2509999999999999E-2</v>
      </c>
      <c r="S20" s="150">
        <f t="shared" si="4"/>
        <v>4.3650000000000002</v>
      </c>
      <c r="V20" s="175"/>
      <c r="Z20">
        <v>0</v>
      </c>
    </row>
    <row r="21" spans="1:26" ht="24.95" customHeight="1" x14ac:dyDescent="0.25">
      <c r="A21" s="172">
        <v>8</v>
      </c>
      <c r="B21" s="169" t="s">
        <v>181</v>
      </c>
      <c r="C21" s="173" t="s">
        <v>194</v>
      </c>
      <c r="D21" s="169" t="s">
        <v>195</v>
      </c>
      <c r="E21" s="169" t="s">
        <v>94</v>
      </c>
      <c r="F21" s="170">
        <v>42.35</v>
      </c>
      <c r="G21" s="171"/>
      <c r="H21" s="171"/>
      <c r="I21" s="171">
        <f t="shared" si="0"/>
        <v>0</v>
      </c>
      <c r="J21" s="169">
        <f t="shared" si="1"/>
        <v>257.06</v>
      </c>
      <c r="K21" s="1">
        <f t="shared" si="2"/>
        <v>0</v>
      </c>
      <c r="L21" s="1">
        <f t="shared" si="3"/>
        <v>0</v>
      </c>
      <c r="M21" s="1"/>
      <c r="N21" s="1">
        <v>6.07</v>
      </c>
      <c r="O21" s="1"/>
      <c r="P21" s="168">
        <v>3.5589999999999997E-2</v>
      </c>
      <c r="Q21" s="174"/>
      <c r="R21" s="174">
        <v>3.5589999999999997E-2</v>
      </c>
      <c r="S21" s="150">
        <f t="shared" si="4"/>
        <v>1.5069999999999999</v>
      </c>
      <c r="V21" s="175"/>
      <c r="Z21">
        <v>0</v>
      </c>
    </row>
    <row r="22" spans="1:26" ht="24.95" customHeight="1" x14ac:dyDescent="0.25">
      <c r="A22" s="172">
        <v>9</v>
      </c>
      <c r="B22" s="169" t="s">
        <v>181</v>
      </c>
      <c r="C22" s="173" t="s">
        <v>196</v>
      </c>
      <c r="D22" s="169" t="s">
        <v>498</v>
      </c>
      <c r="E22" s="169" t="s">
        <v>94</v>
      </c>
      <c r="F22" s="170">
        <v>145.04</v>
      </c>
      <c r="G22" s="171"/>
      <c r="H22" s="171"/>
      <c r="I22" s="171">
        <f t="shared" si="0"/>
        <v>0</v>
      </c>
      <c r="J22" s="169">
        <f t="shared" si="1"/>
        <v>118.93</v>
      </c>
      <c r="K22" s="1">
        <f t="shared" si="2"/>
        <v>0</v>
      </c>
      <c r="L22" s="1">
        <f t="shared" si="3"/>
        <v>0</v>
      </c>
      <c r="M22" s="1"/>
      <c r="N22" s="1">
        <v>0.82</v>
      </c>
      <c r="O22" s="1"/>
      <c r="P22" s="168">
        <v>5.2999999999999998E-4</v>
      </c>
      <c r="Q22" s="174"/>
      <c r="R22" s="174">
        <v>5.2999999999999998E-4</v>
      </c>
      <c r="S22" s="150">
        <f t="shared" si="4"/>
        <v>7.6999999999999999E-2</v>
      </c>
      <c r="V22" s="175"/>
      <c r="Z22">
        <v>0</v>
      </c>
    </row>
    <row r="23" spans="1:26" ht="24.95" customHeight="1" x14ac:dyDescent="0.25">
      <c r="A23" s="172">
        <v>10</v>
      </c>
      <c r="B23" s="169" t="s">
        <v>181</v>
      </c>
      <c r="C23" s="173" t="s">
        <v>197</v>
      </c>
      <c r="D23" s="169" t="s">
        <v>198</v>
      </c>
      <c r="E23" s="169" t="s">
        <v>109</v>
      </c>
      <c r="F23" s="170">
        <v>120</v>
      </c>
      <c r="G23" s="171"/>
      <c r="H23" s="171"/>
      <c r="I23" s="171">
        <f t="shared" si="0"/>
        <v>0</v>
      </c>
      <c r="J23" s="169">
        <f t="shared" si="1"/>
        <v>331.2</v>
      </c>
      <c r="K23" s="1">
        <f t="shared" si="2"/>
        <v>0</v>
      </c>
      <c r="L23" s="1">
        <f t="shared" si="3"/>
        <v>0</v>
      </c>
      <c r="M23" s="1"/>
      <c r="N23" s="1">
        <v>2.76</v>
      </c>
      <c r="O23" s="1"/>
      <c r="P23" s="168">
        <v>4.6000000000000001E-4</v>
      </c>
      <c r="Q23" s="174"/>
      <c r="R23" s="174">
        <v>4.6000000000000001E-4</v>
      </c>
      <c r="S23" s="150">
        <f t="shared" si="4"/>
        <v>5.5E-2</v>
      </c>
      <c r="V23" s="175"/>
      <c r="Z23">
        <v>0</v>
      </c>
    </row>
    <row r="24" spans="1:26" ht="24.95" customHeight="1" x14ac:dyDescent="0.25">
      <c r="A24" s="172">
        <v>11</v>
      </c>
      <c r="B24" s="169" t="s">
        <v>181</v>
      </c>
      <c r="C24" s="173" t="s">
        <v>199</v>
      </c>
      <c r="D24" s="169" t="s">
        <v>200</v>
      </c>
      <c r="E24" s="169" t="s">
        <v>94</v>
      </c>
      <c r="F24" s="170">
        <v>22.67</v>
      </c>
      <c r="G24" s="171"/>
      <c r="H24" s="171"/>
      <c r="I24" s="171">
        <f t="shared" si="0"/>
        <v>0</v>
      </c>
      <c r="J24" s="169">
        <f t="shared" si="1"/>
        <v>228.51</v>
      </c>
      <c r="K24" s="1">
        <f t="shared" si="2"/>
        <v>0</v>
      </c>
      <c r="L24" s="1">
        <f t="shared" si="3"/>
        <v>0</v>
      </c>
      <c r="M24" s="1"/>
      <c r="N24" s="1">
        <v>10.08</v>
      </c>
      <c r="O24" s="1"/>
      <c r="P24" s="168">
        <v>0.10854</v>
      </c>
      <c r="Q24" s="174"/>
      <c r="R24" s="174">
        <v>0.10854</v>
      </c>
      <c r="S24" s="150">
        <f t="shared" si="4"/>
        <v>2.4609999999999999</v>
      </c>
      <c r="V24" s="175"/>
      <c r="Z24">
        <v>0</v>
      </c>
    </row>
    <row r="25" spans="1:26" ht="24.95" customHeight="1" x14ac:dyDescent="0.25">
      <c r="A25" s="172">
        <v>12</v>
      </c>
      <c r="B25" s="169" t="s">
        <v>181</v>
      </c>
      <c r="C25" s="173" t="s">
        <v>201</v>
      </c>
      <c r="D25" s="169" t="s">
        <v>499</v>
      </c>
      <c r="E25" s="169" t="s">
        <v>94</v>
      </c>
      <c r="F25" s="170">
        <v>22.67</v>
      </c>
      <c r="G25" s="171"/>
      <c r="H25" s="171"/>
      <c r="I25" s="171">
        <f t="shared" si="0"/>
        <v>0</v>
      </c>
      <c r="J25" s="169">
        <f t="shared" si="1"/>
        <v>381.76</v>
      </c>
      <c r="K25" s="1">
        <f t="shared" si="2"/>
        <v>0</v>
      </c>
      <c r="L25" s="1">
        <f t="shared" si="3"/>
        <v>0</v>
      </c>
      <c r="M25" s="1"/>
      <c r="N25" s="1">
        <v>16.84</v>
      </c>
      <c r="O25" s="1"/>
      <c r="P25" s="168">
        <v>1.5656E-2</v>
      </c>
      <c r="Q25" s="174"/>
      <c r="R25" s="174">
        <v>1.5656E-2</v>
      </c>
      <c r="S25" s="150">
        <f t="shared" si="4"/>
        <v>0.35499999999999998</v>
      </c>
      <c r="V25" s="175"/>
      <c r="Z25">
        <v>0</v>
      </c>
    </row>
    <row r="26" spans="1:26" ht="24.95" customHeight="1" x14ac:dyDescent="0.25">
      <c r="A26" s="172">
        <v>13</v>
      </c>
      <c r="B26" s="169" t="s">
        <v>184</v>
      </c>
      <c r="C26" s="173" t="s">
        <v>202</v>
      </c>
      <c r="D26" s="169" t="s">
        <v>203</v>
      </c>
      <c r="E26" s="169" t="s">
        <v>94</v>
      </c>
      <c r="F26" s="170">
        <v>2.4</v>
      </c>
      <c r="G26" s="171"/>
      <c r="H26" s="171"/>
      <c r="I26" s="171">
        <f t="shared" si="0"/>
        <v>0</v>
      </c>
      <c r="J26" s="169">
        <f t="shared" si="1"/>
        <v>34.22</v>
      </c>
      <c r="K26" s="1">
        <f t="shared" si="2"/>
        <v>0</v>
      </c>
      <c r="L26" s="1">
        <f t="shared" si="3"/>
        <v>0</v>
      </c>
      <c r="M26" s="1"/>
      <c r="N26" s="1">
        <v>14.26</v>
      </c>
      <c r="O26" s="1"/>
      <c r="P26" s="168">
        <v>3.7560000000000003E-2</v>
      </c>
      <c r="Q26" s="174"/>
      <c r="R26" s="174">
        <v>3.7560000000000003E-2</v>
      </c>
      <c r="S26" s="150">
        <f t="shared" si="4"/>
        <v>0.09</v>
      </c>
      <c r="V26" s="175"/>
      <c r="Z26">
        <v>0</v>
      </c>
    </row>
    <row r="27" spans="1:26" ht="24.95" customHeight="1" x14ac:dyDescent="0.25">
      <c r="A27" s="172">
        <v>14</v>
      </c>
      <c r="B27" s="169" t="s">
        <v>184</v>
      </c>
      <c r="C27" s="173" t="s">
        <v>204</v>
      </c>
      <c r="D27" s="169" t="s">
        <v>205</v>
      </c>
      <c r="E27" s="169" t="s">
        <v>104</v>
      </c>
      <c r="F27" s="170">
        <v>8</v>
      </c>
      <c r="G27" s="171"/>
      <c r="H27" s="171"/>
      <c r="I27" s="171">
        <f t="shared" si="0"/>
        <v>0</v>
      </c>
      <c r="J27" s="169">
        <f t="shared" si="1"/>
        <v>159.04</v>
      </c>
      <c r="K27" s="1">
        <f t="shared" si="2"/>
        <v>0</v>
      </c>
      <c r="L27" s="1">
        <f t="shared" si="3"/>
        <v>0</v>
      </c>
      <c r="M27" s="1"/>
      <c r="N27" s="1">
        <v>19.88</v>
      </c>
      <c r="O27" s="1"/>
      <c r="P27" s="168">
        <v>4.4159999999999998E-2</v>
      </c>
      <c r="Q27" s="174"/>
      <c r="R27" s="174">
        <v>4.4159999999999998E-2</v>
      </c>
      <c r="S27" s="150">
        <f t="shared" si="4"/>
        <v>0.35299999999999998</v>
      </c>
      <c r="V27" s="175"/>
      <c r="Z27">
        <v>0</v>
      </c>
    </row>
    <row r="28" spans="1:26" ht="24.95" customHeight="1" x14ac:dyDescent="0.25">
      <c r="A28" s="172">
        <v>15</v>
      </c>
      <c r="B28" s="169" t="s">
        <v>206</v>
      </c>
      <c r="C28" s="173" t="s">
        <v>207</v>
      </c>
      <c r="D28" s="169" t="s">
        <v>208</v>
      </c>
      <c r="E28" s="169" t="s">
        <v>104</v>
      </c>
      <c r="F28" s="170">
        <v>5</v>
      </c>
      <c r="G28" s="171"/>
      <c r="H28" s="171"/>
      <c r="I28" s="171">
        <f t="shared" si="0"/>
        <v>0</v>
      </c>
      <c r="J28" s="169">
        <f t="shared" si="1"/>
        <v>120.55</v>
      </c>
      <c r="K28" s="1">
        <f t="shared" si="2"/>
        <v>0</v>
      </c>
      <c r="L28" s="1"/>
      <c r="M28" s="1">
        <f>ROUND(F28*(G28),2)</f>
        <v>0</v>
      </c>
      <c r="N28" s="1">
        <v>24.11</v>
      </c>
      <c r="O28" s="1"/>
      <c r="P28" s="168">
        <v>1.0500000000000001E-2</v>
      </c>
      <c r="Q28" s="174"/>
      <c r="R28" s="174">
        <v>1.0500000000000001E-2</v>
      </c>
      <c r="S28" s="150">
        <f t="shared" si="4"/>
        <v>5.2999999999999999E-2</v>
      </c>
      <c r="V28" s="175"/>
      <c r="Z28">
        <v>0</v>
      </c>
    </row>
    <row r="29" spans="1:26" ht="24.95" customHeight="1" x14ac:dyDescent="0.25">
      <c r="A29" s="172">
        <v>16</v>
      </c>
      <c r="B29" s="169" t="s">
        <v>206</v>
      </c>
      <c r="C29" s="173" t="s">
        <v>209</v>
      </c>
      <c r="D29" s="169" t="s">
        <v>210</v>
      </c>
      <c r="E29" s="169" t="s">
        <v>104</v>
      </c>
      <c r="F29" s="170">
        <v>3</v>
      </c>
      <c r="G29" s="171"/>
      <c r="H29" s="171"/>
      <c r="I29" s="171">
        <f t="shared" si="0"/>
        <v>0</v>
      </c>
      <c r="J29" s="169">
        <f t="shared" si="1"/>
        <v>77.040000000000006</v>
      </c>
      <c r="K29" s="1">
        <f t="shared" si="2"/>
        <v>0</v>
      </c>
      <c r="L29" s="1"/>
      <c r="M29" s="1">
        <f>ROUND(F29*(G29),2)</f>
        <v>0</v>
      </c>
      <c r="N29" s="1">
        <v>25.68</v>
      </c>
      <c r="O29" s="1"/>
      <c r="P29" s="168">
        <v>1.1299999999999999E-2</v>
      </c>
      <c r="Q29" s="174"/>
      <c r="R29" s="174">
        <v>1.1299999999999999E-2</v>
      </c>
      <c r="S29" s="150">
        <f t="shared" si="4"/>
        <v>3.4000000000000002E-2</v>
      </c>
      <c r="V29" s="175"/>
      <c r="Z29">
        <v>0</v>
      </c>
    </row>
    <row r="30" spans="1:26" x14ac:dyDescent="0.25">
      <c r="A30" s="150"/>
      <c r="B30" s="150"/>
      <c r="C30" s="150"/>
      <c r="D30" s="150" t="s">
        <v>174</v>
      </c>
      <c r="E30" s="150"/>
      <c r="F30" s="168"/>
      <c r="G30" s="153"/>
      <c r="H30" s="153">
        <f>ROUND((SUM(M16:M29))/1,2)</f>
        <v>0</v>
      </c>
      <c r="I30" s="153">
        <f>ROUND((SUM(I16:I29))/1,2)</f>
        <v>0</v>
      </c>
      <c r="J30" s="150"/>
      <c r="K30" s="150"/>
      <c r="L30" s="150">
        <f>ROUND((SUM(L16:L29))/1,2)</f>
        <v>0</v>
      </c>
      <c r="M30" s="150">
        <f>ROUND((SUM(M16:M29))/1,2)</f>
        <v>0</v>
      </c>
      <c r="N30" s="150"/>
      <c r="O30" s="150"/>
      <c r="P30" s="176">
        <f>ROUND((SUM(P16:P29))/1,2)</f>
        <v>0.39</v>
      </c>
      <c r="Q30" s="147"/>
      <c r="R30" s="147"/>
      <c r="S30" s="176">
        <f>ROUND((SUM(S16:S29))/1,2)</f>
        <v>10.56</v>
      </c>
      <c r="T30" s="147"/>
      <c r="U30" s="147"/>
      <c r="V30" s="147"/>
      <c r="W30" s="147"/>
      <c r="X30" s="147"/>
      <c r="Y30" s="147"/>
      <c r="Z30" s="147"/>
    </row>
    <row r="31" spans="1:26" x14ac:dyDescent="0.25">
      <c r="A31" s="1"/>
      <c r="B31" s="1"/>
      <c r="C31" s="1"/>
      <c r="D31" s="1"/>
      <c r="E31" s="1"/>
      <c r="F31" s="161"/>
      <c r="G31" s="143"/>
      <c r="H31" s="143"/>
      <c r="I31" s="143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0"/>
      <c r="B32" s="150"/>
      <c r="C32" s="150"/>
      <c r="D32" s="150" t="s">
        <v>70</v>
      </c>
      <c r="E32" s="150"/>
      <c r="F32" s="168"/>
      <c r="G32" s="151"/>
      <c r="H32" s="151"/>
      <c r="I32" s="151"/>
      <c r="J32" s="150"/>
      <c r="K32" s="150"/>
      <c r="L32" s="150"/>
      <c r="M32" s="150"/>
      <c r="N32" s="150"/>
      <c r="O32" s="150"/>
      <c r="P32" s="150"/>
      <c r="Q32" s="147"/>
      <c r="R32" s="147"/>
      <c r="S32" s="150"/>
      <c r="T32" s="147"/>
      <c r="U32" s="147"/>
      <c r="V32" s="147"/>
      <c r="W32" s="147"/>
      <c r="X32" s="147"/>
      <c r="Y32" s="147"/>
      <c r="Z32" s="147"/>
    </row>
    <row r="33" spans="1:26" ht="24.95" customHeight="1" x14ac:dyDescent="0.25">
      <c r="A33" s="172">
        <v>17</v>
      </c>
      <c r="B33" s="169" t="s">
        <v>181</v>
      </c>
      <c r="C33" s="173" t="s">
        <v>211</v>
      </c>
      <c r="D33" s="169" t="s">
        <v>212</v>
      </c>
      <c r="E33" s="169" t="s">
        <v>94</v>
      </c>
      <c r="F33" s="170">
        <v>22.67</v>
      </c>
      <c r="G33" s="171"/>
      <c r="H33" s="171"/>
      <c r="I33" s="171">
        <f>ROUND(F33*(G33+H33),2)</f>
        <v>0</v>
      </c>
      <c r="J33" s="169">
        <f>ROUND(F33*(N33),2)</f>
        <v>83.88</v>
      </c>
      <c r="K33" s="1">
        <f>ROUND(F33*(O33),2)</f>
        <v>0</v>
      </c>
      <c r="L33" s="1">
        <f>ROUND(F33*(G33),2)</f>
        <v>0</v>
      </c>
      <c r="M33" s="1"/>
      <c r="N33" s="1">
        <v>3.7</v>
      </c>
      <c r="O33" s="1"/>
      <c r="P33" s="168">
        <v>5.0000000000000002E-5</v>
      </c>
      <c r="Q33" s="174"/>
      <c r="R33" s="174">
        <v>5.0000000000000002E-5</v>
      </c>
      <c r="S33" s="150">
        <f>ROUND(F33*(R33),3)</f>
        <v>1E-3</v>
      </c>
      <c r="V33" s="175"/>
      <c r="Z33">
        <v>0</v>
      </c>
    </row>
    <row r="34" spans="1:26" ht="24.95" customHeight="1" x14ac:dyDescent="0.25">
      <c r="A34" s="172">
        <v>18</v>
      </c>
      <c r="B34" s="169" t="s">
        <v>181</v>
      </c>
      <c r="C34" s="173" t="s">
        <v>213</v>
      </c>
      <c r="D34" s="169" t="s">
        <v>500</v>
      </c>
      <c r="E34" s="169" t="s">
        <v>109</v>
      </c>
      <c r="F34" s="170">
        <v>9</v>
      </c>
      <c r="G34" s="171"/>
      <c r="H34" s="171"/>
      <c r="I34" s="171">
        <f>ROUND(F34*(G34+H34),2)</f>
        <v>0</v>
      </c>
      <c r="J34" s="169">
        <f>ROUND(F34*(N34),2)</f>
        <v>58.95</v>
      </c>
      <c r="K34" s="1">
        <f>ROUND(F34*(O34),2)</f>
        <v>0</v>
      </c>
      <c r="L34" s="1">
        <f>ROUND(F34*(G34),2)</f>
        <v>0</v>
      </c>
      <c r="M34" s="1"/>
      <c r="N34" s="1">
        <v>6.55</v>
      </c>
      <c r="O34" s="1"/>
      <c r="P34" s="168">
        <v>8.7000000000000001E-4</v>
      </c>
      <c r="Q34" s="174"/>
      <c r="R34" s="174">
        <v>8.7000000000000001E-4</v>
      </c>
      <c r="S34" s="150">
        <f>ROUND(F34*(R34),3)</f>
        <v>8.0000000000000002E-3</v>
      </c>
      <c r="V34" s="175"/>
      <c r="Z34">
        <v>0</v>
      </c>
    </row>
    <row r="35" spans="1:26" x14ac:dyDescent="0.25">
      <c r="A35" s="150"/>
      <c r="B35" s="150"/>
      <c r="C35" s="150"/>
      <c r="D35" s="150" t="s">
        <v>70</v>
      </c>
      <c r="E35" s="150"/>
      <c r="F35" s="168"/>
      <c r="G35" s="153"/>
      <c r="H35" s="153">
        <f>ROUND((SUM(M32:M34))/1,2)</f>
        <v>0</v>
      </c>
      <c r="I35" s="153">
        <f>ROUND((SUM(I32:I34))/1,2)</f>
        <v>0</v>
      </c>
      <c r="J35" s="150"/>
      <c r="K35" s="150"/>
      <c r="L35" s="150">
        <f>ROUND((SUM(L32:L34))/1,2)</f>
        <v>0</v>
      </c>
      <c r="M35" s="150">
        <f>ROUND((SUM(M32:M34))/1,2)</f>
        <v>0</v>
      </c>
      <c r="N35" s="150"/>
      <c r="O35" s="150"/>
      <c r="P35" s="176">
        <f>ROUND((SUM(P32:P34))/1,2)</f>
        <v>0</v>
      </c>
      <c r="Q35" s="147"/>
      <c r="R35" s="147"/>
      <c r="S35" s="176">
        <f>ROUND((SUM(S32:S34))/1,2)</f>
        <v>0.01</v>
      </c>
      <c r="T35" s="147"/>
      <c r="U35" s="147"/>
      <c r="V35" s="147"/>
      <c r="W35" s="147"/>
      <c r="X35" s="147"/>
      <c r="Y35" s="147"/>
      <c r="Z35" s="147"/>
    </row>
    <row r="36" spans="1:26" x14ac:dyDescent="0.25">
      <c r="A36" s="1"/>
      <c r="B36" s="1"/>
      <c r="C36" s="1"/>
      <c r="D36" s="1"/>
      <c r="E36" s="1"/>
      <c r="F36" s="161"/>
      <c r="G36" s="143"/>
      <c r="H36" s="143"/>
      <c r="I36" s="143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50"/>
      <c r="B37" s="150"/>
      <c r="C37" s="150"/>
      <c r="D37" s="150" t="s">
        <v>175</v>
      </c>
      <c r="E37" s="150"/>
      <c r="F37" s="168"/>
      <c r="G37" s="151"/>
      <c r="H37" s="151"/>
      <c r="I37" s="151"/>
      <c r="J37" s="150"/>
      <c r="K37" s="150"/>
      <c r="L37" s="150"/>
      <c r="M37" s="150"/>
      <c r="N37" s="150"/>
      <c r="O37" s="150"/>
      <c r="P37" s="150"/>
      <c r="Q37" s="147"/>
      <c r="R37" s="147"/>
      <c r="S37" s="150"/>
      <c r="T37" s="147"/>
      <c r="U37" s="147"/>
      <c r="V37" s="147"/>
      <c r="W37" s="147"/>
      <c r="X37" s="147"/>
      <c r="Y37" s="147"/>
      <c r="Z37" s="147"/>
    </row>
    <row r="38" spans="1:26" ht="24.95" customHeight="1" x14ac:dyDescent="0.25">
      <c r="A38" s="172">
        <v>19</v>
      </c>
      <c r="B38" s="169" t="s">
        <v>184</v>
      </c>
      <c r="C38" s="173" t="s">
        <v>214</v>
      </c>
      <c r="D38" s="169" t="s">
        <v>215</v>
      </c>
      <c r="E38" s="169" t="s">
        <v>120</v>
      </c>
      <c r="F38" s="170">
        <v>14.602253119999999</v>
      </c>
      <c r="G38" s="171"/>
      <c r="H38" s="171"/>
      <c r="I38" s="171">
        <f>ROUND(F38*(G38+H38),2)</f>
        <v>0</v>
      </c>
      <c r="J38" s="169">
        <f>ROUND(F38*(N38),2)</f>
        <v>423.32</v>
      </c>
      <c r="K38" s="1">
        <f>ROUND(F38*(O38),2)</f>
        <v>0</v>
      </c>
      <c r="L38" s="1">
        <f>ROUND(F38*(G38),2)</f>
        <v>0</v>
      </c>
      <c r="M38" s="1"/>
      <c r="N38" s="1">
        <v>28.99</v>
      </c>
      <c r="O38" s="1"/>
      <c r="P38" s="161"/>
      <c r="Q38" s="174"/>
      <c r="R38" s="174"/>
      <c r="S38" s="150"/>
      <c r="V38" s="175"/>
      <c r="Z38">
        <v>0</v>
      </c>
    </row>
    <row r="39" spans="1:26" x14ac:dyDescent="0.25">
      <c r="A39" s="150"/>
      <c r="B39" s="150"/>
      <c r="C39" s="150"/>
      <c r="D39" s="150" t="s">
        <v>175</v>
      </c>
      <c r="E39" s="150"/>
      <c r="F39" s="168"/>
      <c r="G39" s="153"/>
      <c r="H39" s="153">
        <f>ROUND((SUM(M37:M38))/1,2)</f>
        <v>0</v>
      </c>
      <c r="I39" s="153">
        <f>ROUND((SUM(I37:I38))/1,2)</f>
        <v>0</v>
      </c>
      <c r="J39" s="150"/>
      <c r="K39" s="150"/>
      <c r="L39" s="150">
        <f>ROUND((SUM(L37:L38))/1,2)</f>
        <v>0</v>
      </c>
      <c r="M39" s="150">
        <f>ROUND((SUM(M37:M38))/1,2)</f>
        <v>0</v>
      </c>
      <c r="N39" s="150"/>
      <c r="O39" s="150"/>
      <c r="P39" s="176">
        <f>ROUND((SUM(P37:P38))/1,2)</f>
        <v>0</v>
      </c>
      <c r="Q39" s="147"/>
      <c r="R39" s="147"/>
      <c r="S39" s="176">
        <f>ROUND((SUM(S37:S38))/1,2)</f>
        <v>0</v>
      </c>
      <c r="T39" s="147"/>
      <c r="U39" s="147"/>
      <c r="V39" s="147"/>
      <c r="W39" s="147"/>
      <c r="X39" s="147"/>
      <c r="Y39" s="147"/>
      <c r="Z39" s="147"/>
    </row>
    <row r="40" spans="1:26" x14ac:dyDescent="0.25">
      <c r="A40" s="1"/>
      <c r="B40" s="1"/>
      <c r="C40" s="1"/>
      <c r="D40" s="1"/>
      <c r="E40" s="1"/>
      <c r="F40" s="161"/>
      <c r="G40" s="143"/>
      <c r="H40" s="143"/>
      <c r="I40" s="143"/>
      <c r="J40" s="1"/>
      <c r="K40" s="1"/>
      <c r="L40" s="1"/>
      <c r="M40" s="1"/>
      <c r="N40" s="1"/>
      <c r="O40" s="1"/>
      <c r="P40" s="1"/>
      <c r="S40" s="1"/>
    </row>
    <row r="41" spans="1:26" x14ac:dyDescent="0.25">
      <c r="A41" s="150"/>
      <c r="B41" s="150"/>
      <c r="C41" s="150"/>
      <c r="D41" s="2" t="s">
        <v>69</v>
      </c>
      <c r="E41" s="150"/>
      <c r="F41" s="168"/>
      <c r="G41" s="153"/>
      <c r="H41" s="153">
        <f>ROUND((SUM(M9:M40))/2,2)</f>
        <v>0</v>
      </c>
      <c r="I41" s="153">
        <f>ROUND((SUM(I9:I40))/2,2)</f>
        <v>0</v>
      </c>
      <c r="J41" s="151"/>
      <c r="K41" s="150"/>
      <c r="L41" s="151">
        <f>ROUND((SUM(L9:L40))/2,2)</f>
        <v>0</v>
      </c>
      <c r="M41" s="151">
        <f>ROUND((SUM(M9:M40))/2,2)</f>
        <v>0</v>
      </c>
      <c r="N41" s="150"/>
      <c r="O41" s="150"/>
      <c r="P41" s="176">
        <f>ROUND((SUM(P9:P40))/2,2)</f>
        <v>0.78</v>
      </c>
      <c r="S41" s="176">
        <f>ROUND((SUM(S9:S40))/2,2)</f>
        <v>14.61</v>
      </c>
    </row>
    <row r="42" spans="1:26" x14ac:dyDescent="0.25">
      <c r="A42" s="1"/>
      <c r="B42" s="1"/>
      <c r="C42" s="1"/>
      <c r="D42" s="1"/>
      <c r="E42" s="1"/>
      <c r="F42" s="161"/>
      <c r="G42" s="143"/>
      <c r="H42" s="143"/>
      <c r="I42" s="143"/>
      <c r="J42" s="1"/>
      <c r="K42" s="1"/>
      <c r="L42" s="1"/>
      <c r="M42" s="1"/>
      <c r="N42" s="1"/>
      <c r="O42" s="1"/>
      <c r="P42" s="1"/>
      <c r="S42" s="1"/>
    </row>
    <row r="43" spans="1:26" x14ac:dyDescent="0.25">
      <c r="A43" s="150"/>
      <c r="B43" s="150"/>
      <c r="C43" s="150"/>
      <c r="D43" s="2" t="s">
        <v>71</v>
      </c>
      <c r="E43" s="150"/>
      <c r="F43" s="168"/>
      <c r="G43" s="151"/>
      <c r="H43" s="151"/>
      <c r="I43" s="151"/>
      <c r="J43" s="150"/>
      <c r="K43" s="150"/>
      <c r="L43" s="150"/>
      <c r="M43" s="150"/>
      <c r="N43" s="150"/>
      <c r="O43" s="150"/>
      <c r="P43" s="150"/>
      <c r="Q43" s="147"/>
      <c r="R43" s="147"/>
      <c r="S43" s="150"/>
      <c r="T43" s="147"/>
      <c r="U43" s="147"/>
      <c r="V43" s="147"/>
      <c r="W43" s="147"/>
      <c r="X43" s="147"/>
      <c r="Y43" s="147"/>
      <c r="Z43" s="147"/>
    </row>
    <row r="44" spans="1:26" x14ac:dyDescent="0.25">
      <c r="A44" s="150"/>
      <c r="B44" s="150"/>
      <c r="C44" s="150"/>
      <c r="D44" s="150" t="s">
        <v>176</v>
      </c>
      <c r="E44" s="150"/>
      <c r="F44" s="168"/>
      <c r="G44" s="151"/>
      <c r="H44" s="151"/>
      <c r="I44" s="151"/>
      <c r="J44" s="150"/>
      <c r="K44" s="150"/>
      <c r="L44" s="150"/>
      <c r="M44" s="150"/>
      <c r="N44" s="150"/>
      <c r="O44" s="150"/>
      <c r="P44" s="150"/>
      <c r="Q44" s="147"/>
      <c r="R44" s="147"/>
      <c r="S44" s="150"/>
      <c r="T44" s="147"/>
      <c r="U44" s="147"/>
      <c r="V44" s="147"/>
      <c r="W44" s="147"/>
      <c r="X44" s="147"/>
      <c r="Y44" s="147"/>
      <c r="Z44" s="147"/>
    </row>
    <row r="45" spans="1:26" ht="24.95" customHeight="1" x14ac:dyDescent="0.25">
      <c r="A45" s="172">
        <v>20</v>
      </c>
      <c r="B45" s="169" t="s">
        <v>216</v>
      </c>
      <c r="C45" s="173" t="s">
        <v>217</v>
      </c>
      <c r="D45" s="169" t="s">
        <v>218</v>
      </c>
      <c r="E45" s="169" t="s">
        <v>94</v>
      </c>
      <c r="F45" s="170">
        <v>22.67</v>
      </c>
      <c r="G45" s="171"/>
      <c r="H45" s="171"/>
      <c r="I45" s="171">
        <f>ROUND(F45*(G45+H45),2)</f>
        <v>0</v>
      </c>
      <c r="J45" s="169">
        <f>ROUND(F45*(N45),2)</f>
        <v>338.46</v>
      </c>
      <c r="K45" s="1">
        <f>ROUND(F45*(O45),2)</f>
        <v>0</v>
      </c>
      <c r="L45" s="1">
        <f>ROUND(F45*(G45),2)</f>
        <v>0</v>
      </c>
      <c r="M45" s="1"/>
      <c r="N45" s="1">
        <v>14.93</v>
      </c>
      <c r="O45" s="1"/>
      <c r="P45" s="168">
        <v>1E-3</v>
      </c>
      <c r="Q45" s="174"/>
      <c r="R45" s="174">
        <v>1E-3</v>
      </c>
      <c r="S45" s="150">
        <f>ROUND(F45*(R45),3)</f>
        <v>2.3E-2</v>
      </c>
      <c r="V45" s="175"/>
      <c r="Z45">
        <v>0</v>
      </c>
    </row>
    <row r="46" spans="1:26" ht="24.95" customHeight="1" x14ac:dyDescent="0.25">
      <c r="A46" s="172">
        <v>21</v>
      </c>
      <c r="B46" s="169" t="s">
        <v>216</v>
      </c>
      <c r="C46" s="173" t="s">
        <v>219</v>
      </c>
      <c r="D46" s="169" t="s">
        <v>220</v>
      </c>
      <c r="E46" s="169" t="s">
        <v>120</v>
      </c>
      <c r="F46" s="170">
        <v>2.2670000000000003E-2</v>
      </c>
      <c r="G46" s="171"/>
      <c r="H46" s="171"/>
      <c r="I46" s="171">
        <f>ROUND(F46*(G46+H46),2)</f>
        <v>0</v>
      </c>
      <c r="J46" s="169">
        <f>ROUND(F46*(N46),2)</f>
        <v>0.66</v>
      </c>
      <c r="K46" s="1">
        <f>ROUND(F46*(O46),2)</f>
        <v>0</v>
      </c>
      <c r="L46" s="1">
        <f>ROUND(F46*(G46),2)</f>
        <v>0</v>
      </c>
      <c r="M46" s="1"/>
      <c r="N46" s="1">
        <v>29.11</v>
      </c>
      <c r="O46" s="1"/>
      <c r="P46" s="161"/>
      <c r="Q46" s="174"/>
      <c r="R46" s="174"/>
      <c r="S46" s="150"/>
      <c r="V46" s="175"/>
      <c r="Z46">
        <v>0</v>
      </c>
    </row>
    <row r="47" spans="1:26" x14ac:dyDescent="0.25">
      <c r="A47" s="150"/>
      <c r="B47" s="150"/>
      <c r="C47" s="150"/>
      <c r="D47" s="150" t="s">
        <v>176</v>
      </c>
      <c r="E47" s="150"/>
      <c r="F47" s="168"/>
      <c r="G47" s="153"/>
      <c r="H47" s="153">
        <f>ROUND((SUM(M44:M46))/1,2)</f>
        <v>0</v>
      </c>
      <c r="I47" s="153">
        <f>ROUND((SUM(I44:I46))/1,2)</f>
        <v>0</v>
      </c>
      <c r="J47" s="150"/>
      <c r="K47" s="150"/>
      <c r="L47" s="150">
        <f>ROUND((SUM(L44:L46))/1,2)</f>
        <v>0</v>
      </c>
      <c r="M47" s="150">
        <f>ROUND((SUM(M44:M46))/1,2)</f>
        <v>0</v>
      </c>
      <c r="N47" s="150"/>
      <c r="O47" s="150"/>
      <c r="P47" s="176">
        <f>ROUND((SUM(P44:P46))/1,2)</f>
        <v>0</v>
      </c>
      <c r="Q47" s="147"/>
      <c r="R47" s="147"/>
      <c r="S47" s="176">
        <f>ROUND((SUM(S44:S46))/1,2)</f>
        <v>0.02</v>
      </c>
      <c r="T47" s="147"/>
      <c r="U47" s="147"/>
      <c r="V47" s="147"/>
      <c r="W47" s="147"/>
      <c r="X47" s="147"/>
      <c r="Y47" s="147"/>
      <c r="Z47" s="147"/>
    </row>
    <row r="48" spans="1:26" x14ac:dyDescent="0.25">
      <c r="A48" s="1"/>
      <c r="B48" s="1"/>
      <c r="C48" s="1"/>
      <c r="D48" s="1"/>
      <c r="E48" s="1"/>
      <c r="F48" s="161"/>
      <c r="G48" s="143"/>
      <c r="H48" s="143"/>
      <c r="I48" s="143"/>
      <c r="J48" s="1"/>
      <c r="K48" s="1"/>
      <c r="L48" s="1"/>
      <c r="M48" s="1"/>
      <c r="N48" s="1"/>
      <c r="O48" s="1"/>
      <c r="P48" s="1"/>
      <c r="S48" s="1"/>
    </row>
    <row r="49" spans="1:26" x14ac:dyDescent="0.25">
      <c r="A49" s="150"/>
      <c r="B49" s="150"/>
      <c r="C49" s="150"/>
      <c r="D49" s="150" t="s">
        <v>177</v>
      </c>
      <c r="E49" s="150"/>
      <c r="F49" s="168"/>
      <c r="G49" s="151"/>
      <c r="H49" s="151"/>
      <c r="I49" s="151"/>
      <c r="J49" s="150"/>
      <c r="K49" s="150"/>
      <c r="L49" s="150"/>
      <c r="M49" s="150"/>
      <c r="N49" s="150"/>
      <c r="O49" s="150"/>
      <c r="P49" s="150"/>
      <c r="Q49" s="147"/>
      <c r="R49" s="147"/>
      <c r="S49" s="150"/>
      <c r="T49" s="147"/>
      <c r="U49" s="147"/>
      <c r="V49" s="147"/>
      <c r="W49" s="147"/>
      <c r="X49" s="147"/>
      <c r="Y49" s="147"/>
      <c r="Z49" s="147"/>
    </row>
    <row r="50" spans="1:26" ht="24.95" customHeight="1" x14ac:dyDescent="0.25">
      <c r="A50" s="172">
        <v>22</v>
      </c>
      <c r="B50" s="169" t="s">
        <v>221</v>
      </c>
      <c r="C50" s="173" t="s">
        <v>222</v>
      </c>
      <c r="D50" s="169" t="s">
        <v>223</v>
      </c>
      <c r="E50" s="169" t="s">
        <v>94</v>
      </c>
      <c r="F50" s="170">
        <v>22.67</v>
      </c>
      <c r="G50" s="171"/>
      <c r="H50" s="171"/>
      <c r="I50" s="171">
        <f>ROUND(F50*(G50+H50),2)</f>
        <v>0</v>
      </c>
      <c r="J50" s="169">
        <f>ROUND(F50*(N50),2)</f>
        <v>17</v>
      </c>
      <c r="K50" s="1">
        <f>ROUND(F50*(O50),2)</f>
        <v>0</v>
      </c>
      <c r="L50" s="1">
        <f>ROUND(F50*(G50),2)</f>
        <v>0</v>
      </c>
      <c r="M50" s="1"/>
      <c r="N50" s="1">
        <v>0.75</v>
      </c>
      <c r="O50" s="1"/>
      <c r="P50" s="168">
        <v>3.0000000000000001E-5</v>
      </c>
      <c r="Q50" s="174"/>
      <c r="R50" s="174">
        <v>3.0000000000000001E-5</v>
      </c>
      <c r="S50" s="150">
        <f>ROUND(F50*(R50),3)</f>
        <v>1E-3</v>
      </c>
      <c r="V50" s="175"/>
      <c r="Z50">
        <v>0</v>
      </c>
    </row>
    <row r="51" spans="1:26" ht="24.95" customHeight="1" x14ac:dyDescent="0.25">
      <c r="A51" s="172">
        <v>23</v>
      </c>
      <c r="B51" s="169" t="s">
        <v>221</v>
      </c>
      <c r="C51" s="173" t="s">
        <v>224</v>
      </c>
      <c r="D51" s="169" t="s">
        <v>225</v>
      </c>
      <c r="E51" s="169" t="s">
        <v>94</v>
      </c>
      <c r="F51" s="170">
        <v>22.67</v>
      </c>
      <c r="G51" s="171"/>
      <c r="H51" s="171"/>
      <c r="I51" s="171">
        <f>ROUND(F51*(G51+H51),2)</f>
        <v>0</v>
      </c>
      <c r="J51" s="169">
        <f>ROUND(F51*(N51),2)</f>
        <v>58.26</v>
      </c>
      <c r="K51" s="1">
        <f>ROUND(F51*(O51),2)</f>
        <v>0</v>
      </c>
      <c r="L51" s="1">
        <f>ROUND(F51*(G51),2)</f>
        <v>0</v>
      </c>
      <c r="M51" s="1"/>
      <c r="N51" s="1">
        <v>2.57</v>
      </c>
      <c r="O51" s="1"/>
      <c r="P51" s="168">
        <v>1.25E-3</v>
      </c>
      <c r="Q51" s="174"/>
      <c r="R51" s="174">
        <v>1.25E-3</v>
      </c>
      <c r="S51" s="150">
        <f>ROUND(F51*(R51),3)</f>
        <v>2.8000000000000001E-2</v>
      </c>
      <c r="V51" s="175"/>
      <c r="Z51">
        <v>0</v>
      </c>
    </row>
    <row r="52" spans="1:26" ht="24.95" customHeight="1" x14ac:dyDescent="0.25">
      <c r="A52" s="172">
        <v>24</v>
      </c>
      <c r="B52" s="169" t="s">
        <v>226</v>
      </c>
      <c r="C52" s="173" t="s">
        <v>227</v>
      </c>
      <c r="D52" s="169" t="s">
        <v>228</v>
      </c>
      <c r="E52" s="169" t="s">
        <v>120</v>
      </c>
      <c r="F52" s="170">
        <v>0.22325416000000003</v>
      </c>
      <c r="G52" s="171"/>
      <c r="H52" s="171"/>
      <c r="I52" s="171">
        <f>ROUND(F52*(G52+H52),2)</f>
        <v>0</v>
      </c>
      <c r="J52" s="169">
        <f>ROUND(F52*(N52),2)</f>
        <v>6.87</v>
      </c>
      <c r="K52" s="1">
        <f>ROUND(F52*(O52),2)</f>
        <v>0</v>
      </c>
      <c r="L52" s="1">
        <f>ROUND(F52*(G52),2)</f>
        <v>0</v>
      </c>
      <c r="M52" s="1"/>
      <c r="N52" s="1">
        <v>30.76</v>
      </c>
      <c r="O52" s="1"/>
      <c r="P52" s="161"/>
      <c r="Q52" s="174"/>
      <c r="R52" s="174"/>
      <c r="S52" s="150"/>
      <c r="V52" s="175"/>
      <c r="Z52">
        <v>0</v>
      </c>
    </row>
    <row r="53" spans="1:26" ht="24.95" customHeight="1" x14ac:dyDescent="0.25">
      <c r="A53" s="172">
        <v>25</v>
      </c>
      <c r="B53" s="169" t="s">
        <v>229</v>
      </c>
      <c r="C53" s="173" t="s">
        <v>230</v>
      </c>
      <c r="D53" s="169" t="s">
        <v>231</v>
      </c>
      <c r="E53" s="169" t="s">
        <v>94</v>
      </c>
      <c r="F53" s="170">
        <v>23.123400000000004</v>
      </c>
      <c r="G53" s="171"/>
      <c r="H53" s="171"/>
      <c r="I53" s="171">
        <f>ROUND(F53*(G53+H53),2)</f>
        <v>0</v>
      </c>
      <c r="J53" s="169">
        <f>ROUND(F53*(N53),2)</f>
        <v>129.94999999999999</v>
      </c>
      <c r="K53" s="1">
        <f>ROUND(F53*(O53),2)</f>
        <v>0</v>
      </c>
      <c r="L53" s="1"/>
      <c r="M53" s="1">
        <f>ROUND(F53*(G53),2)</f>
        <v>0</v>
      </c>
      <c r="N53" s="1">
        <v>5.62</v>
      </c>
      <c r="O53" s="1"/>
      <c r="P53" s="168">
        <v>8.3999999999999995E-3</v>
      </c>
      <c r="Q53" s="174"/>
      <c r="R53" s="174">
        <v>8.3999999999999995E-3</v>
      </c>
      <c r="S53" s="150">
        <f>ROUND(F53*(R53),3)</f>
        <v>0.19400000000000001</v>
      </c>
      <c r="V53" s="175"/>
      <c r="Z53">
        <v>0</v>
      </c>
    </row>
    <row r="54" spans="1:26" x14ac:dyDescent="0.25">
      <c r="A54" s="150"/>
      <c r="B54" s="150"/>
      <c r="C54" s="150"/>
      <c r="D54" s="150" t="s">
        <v>177</v>
      </c>
      <c r="E54" s="150"/>
      <c r="F54" s="168"/>
      <c r="G54" s="153"/>
      <c r="H54" s="153">
        <f>ROUND((SUM(M49:M53))/1,2)</f>
        <v>0</v>
      </c>
      <c r="I54" s="153">
        <f>ROUND((SUM(I49:I53))/1,2)</f>
        <v>0</v>
      </c>
      <c r="J54" s="150"/>
      <c r="K54" s="150"/>
      <c r="L54" s="150">
        <f>ROUND((SUM(L49:L53))/1,2)</f>
        <v>0</v>
      </c>
      <c r="M54" s="150">
        <f>ROUND((SUM(M49:M53))/1,2)</f>
        <v>0</v>
      </c>
      <c r="N54" s="150"/>
      <c r="O54" s="150"/>
      <c r="P54" s="176">
        <f>ROUND((SUM(P49:P53))/1,2)</f>
        <v>0.01</v>
      </c>
      <c r="Q54" s="147"/>
      <c r="R54" s="147"/>
      <c r="S54" s="176">
        <f>ROUND((SUM(S49:S53))/1,2)</f>
        <v>0.22</v>
      </c>
      <c r="T54" s="147"/>
      <c r="U54" s="147"/>
      <c r="V54" s="147"/>
      <c r="W54" s="147"/>
      <c r="X54" s="147"/>
      <c r="Y54" s="147"/>
      <c r="Z54" s="147"/>
    </row>
    <row r="55" spans="1:26" x14ac:dyDescent="0.25">
      <c r="A55" s="1"/>
      <c r="B55" s="1"/>
      <c r="C55" s="1"/>
      <c r="D55" s="1"/>
      <c r="E55" s="1"/>
      <c r="F55" s="161"/>
      <c r="G55" s="143"/>
      <c r="H55" s="143"/>
      <c r="I55" s="143"/>
      <c r="J55" s="1"/>
      <c r="K55" s="1"/>
      <c r="L55" s="1"/>
      <c r="M55" s="1"/>
      <c r="N55" s="1"/>
      <c r="O55" s="1"/>
      <c r="P55" s="1"/>
      <c r="S55" s="1"/>
    </row>
    <row r="56" spans="1:26" x14ac:dyDescent="0.25">
      <c r="A56" s="150"/>
      <c r="B56" s="150"/>
      <c r="C56" s="150"/>
      <c r="D56" s="150" t="s">
        <v>75</v>
      </c>
      <c r="E56" s="150"/>
      <c r="F56" s="168"/>
      <c r="G56" s="151"/>
      <c r="H56" s="151"/>
      <c r="I56" s="151"/>
      <c r="J56" s="150"/>
      <c r="K56" s="150"/>
      <c r="L56" s="150"/>
      <c r="M56" s="150"/>
      <c r="N56" s="150"/>
      <c r="O56" s="150"/>
      <c r="P56" s="150"/>
      <c r="Q56" s="147"/>
      <c r="R56" s="147"/>
      <c r="S56" s="150"/>
      <c r="T56" s="147"/>
      <c r="U56" s="147"/>
      <c r="V56" s="147"/>
      <c r="W56" s="147"/>
      <c r="X56" s="147"/>
      <c r="Y56" s="147"/>
      <c r="Z56" s="147"/>
    </row>
    <row r="57" spans="1:26" ht="24.95" customHeight="1" x14ac:dyDescent="0.25">
      <c r="A57" s="172">
        <v>26</v>
      </c>
      <c r="B57" s="169" t="s">
        <v>232</v>
      </c>
      <c r="C57" s="173" t="s">
        <v>233</v>
      </c>
      <c r="D57" s="169" t="s">
        <v>234</v>
      </c>
      <c r="E57" s="169" t="s">
        <v>104</v>
      </c>
      <c r="F57" s="170">
        <v>8</v>
      </c>
      <c r="G57" s="171"/>
      <c r="H57" s="171"/>
      <c r="I57" s="171">
        <f t="shared" ref="I57:I62" si="5">ROUND(F57*(G57+H57),2)</f>
        <v>0</v>
      </c>
      <c r="J57" s="169">
        <f t="shared" ref="J57:J62" si="6">ROUND(F57*(N57),2)</f>
        <v>58.48</v>
      </c>
      <c r="K57" s="1">
        <f t="shared" ref="K57:K62" si="7">ROUND(F57*(O57),2)</f>
        <v>0</v>
      </c>
      <c r="L57" s="1">
        <f>ROUND(F57*(G57),2)</f>
        <v>0</v>
      </c>
      <c r="M57" s="1"/>
      <c r="N57" s="1">
        <v>7.31</v>
      </c>
      <c r="O57" s="1"/>
      <c r="P57" s="161"/>
      <c r="Q57" s="174"/>
      <c r="R57" s="174"/>
      <c r="S57" s="150"/>
      <c r="V57" s="175"/>
      <c r="Z57">
        <v>0</v>
      </c>
    </row>
    <row r="58" spans="1:26" ht="24.95" customHeight="1" x14ac:dyDescent="0.25">
      <c r="A58" s="172">
        <v>27</v>
      </c>
      <c r="B58" s="169" t="s">
        <v>232</v>
      </c>
      <c r="C58" s="173" t="s">
        <v>235</v>
      </c>
      <c r="D58" s="169" t="s">
        <v>236</v>
      </c>
      <c r="E58" s="169" t="s">
        <v>104</v>
      </c>
      <c r="F58" s="170">
        <v>1</v>
      </c>
      <c r="G58" s="171"/>
      <c r="H58" s="171"/>
      <c r="I58" s="171">
        <f t="shared" si="5"/>
        <v>0</v>
      </c>
      <c r="J58" s="169">
        <f t="shared" si="6"/>
        <v>3.6</v>
      </c>
      <c r="K58" s="1">
        <f t="shared" si="7"/>
        <v>0</v>
      </c>
      <c r="L58" s="1">
        <f>ROUND(F58*(G58),2)</f>
        <v>0</v>
      </c>
      <c r="M58" s="1"/>
      <c r="N58" s="1">
        <v>3.6</v>
      </c>
      <c r="O58" s="1"/>
      <c r="P58" s="168">
        <v>1.0000000000000001E-5</v>
      </c>
      <c r="Q58" s="174"/>
      <c r="R58" s="174">
        <v>1.0000000000000001E-5</v>
      </c>
      <c r="S58" s="150">
        <f>ROUND(F58*(R58),3)</f>
        <v>0</v>
      </c>
      <c r="V58" s="175"/>
      <c r="Z58">
        <v>0</v>
      </c>
    </row>
    <row r="59" spans="1:26" ht="24.95" customHeight="1" x14ac:dyDescent="0.25">
      <c r="A59" s="172">
        <v>28</v>
      </c>
      <c r="B59" s="169" t="s">
        <v>232</v>
      </c>
      <c r="C59" s="173" t="s">
        <v>237</v>
      </c>
      <c r="D59" s="169" t="s">
        <v>238</v>
      </c>
      <c r="E59" s="169" t="s">
        <v>120</v>
      </c>
      <c r="F59" s="170">
        <v>0.14401</v>
      </c>
      <c r="G59" s="171"/>
      <c r="H59" s="171"/>
      <c r="I59" s="171">
        <f t="shared" si="5"/>
        <v>0</v>
      </c>
      <c r="J59" s="169">
        <f t="shared" si="6"/>
        <v>4.67</v>
      </c>
      <c r="K59" s="1">
        <f t="shared" si="7"/>
        <v>0</v>
      </c>
      <c r="L59" s="1">
        <f>ROUND(F59*(G59),2)</f>
        <v>0</v>
      </c>
      <c r="M59" s="1"/>
      <c r="N59" s="1">
        <v>32.450000000000003</v>
      </c>
      <c r="O59" s="1"/>
      <c r="P59" s="161"/>
      <c r="Q59" s="174"/>
      <c r="R59" s="174"/>
      <c r="S59" s="150"/>
      <c r="V59" s="175"/>
      <c r="Z59">
        <v>0</v>
      </c>
    </row>
    <row r="60" spans="1:26" ht="24.95" customHeight="1" x14ac:dyDescent="0.25">
      <c r="A60" s="172">
        <v>29</v>
      </c>
      <c r="B60" s="169" t="s">
        <v>239</v>
      </c>
      <c r="C60" s="173" t="s">
        <v>240</v>
      </c>
      <c r="D60" s="169" t="s">
        <v>241</v>
      </c>
      <c r="E60" s="169" t="s">
        <v>242</v>
      </c>
      <c r="F60" s="170">
        <v>1</v>
      </c>
      <c r="G60" s="171"/>
      <c r="H60" s="171"/>
      <c r="I60" s="171">
        <f t="shared" si="5"/>
        <v>0</v>
      </c>
      <c r="J60" s="169">
        <f t="shared" si="6"/>
        <v>10.81</v>
      </c>
      <c r="K60" s="1">
        <f t="shared" si="7"/>
        <v>0</v>
      </c>
      <c r="L60" s="1"/>
      <c r="M60" s="1">
        <f>ROUND(F60*(G60),2)</f>
        <v>0</v>
      </c>
      <c r="N60" s="1">
        <v>10.81</v>
      </c>
      <c r="O60" s="1"/>
      <c r="P60" s="161"/>
      <c r="Q60" s="174"/>
      <c r="R60" s="174"/>
      <c r="S60" s="150"/>
      <c r="V60" s="175"/>
      <c r="Z60">
        <v>0</v>
      </c>
    </row>
    <row r="61" spans="1:26" ht="24.95" customHeight="1" x14ac:dyDescent="0.25">
      <c r="A61" s="172">
        <v>30</v>
      </c>
      <c r="B61" s="169" t="s">
        <v>243</v>
      </c>
      <c r="C61" s="173" t="s">
        <v>244</v>
      </c>
      <c r="D61" s="169" t="s">
        <v>245</v>
      </c>
      <c r="E61" s="169" t="s">
        <v>104</v>
      </c>
      <c r="F61" s="170">
        <v>3</v>
      </c>
      <c r="G61" s="171"/>
      <c r="H61" s="171"/>
      <c r="I61" s="171">
        <f t="shared" si="5"/>
        <v>0</v>
      </c>
      <c r="J61" s="169">
        <f t="shared" si="6"/>
        <v>655.08000000000004</v>
      </c>
      <c r="K61" s="1">
        <f t="shared" si="7"/>
        <v>0</v>
      </c>
      <c r="L61" s="1"/>
      <c r="M61" s="1">
        <f>ROUND(F61*(G61),2)</f>
        <v>0</v>
      </c>
      <c r="N61" s="1">
        <v>218.36</v>
      </c>
      <c r="O61" s="1"/>
      <c r="P61" s="168">
        <v>1.7999999999999999E-2</v>
      </c>
      <c r="Q61" s="174"/>
      <c r="R61" s="174">
        <v>1.7999999999999999E-2</v>
      </c>
      <c r="S61" s="150">
        <f>ROUND(F61*(R61),3)</f>
        <v>5.3999999999999999E-2</v>
      </c>
      <c r="V61" s="175"/>
      <c r="Z61">
        <v>0</v>
      </c>
    </row>
    <row r="62" spans="1:26" ht="24.95" customHeight="1" x14ac:dyDescent="0.25">
      <c r="A62" s="172">
        <v>31</v>
      </c>
      <c r="B62" s="169" t="s">
        <v>243</v>
      </c>
      <c r="C62" s="173" t="s">
        <v>244</v>
      </c>
      <c r="D62" s="169" t="s">
        <v>246</v>
      </c>
      <c r="E62" s="169" t="s">
        <v>104</v>
      </c>
      <c r="F62" s="170">
        <v>5</v>
      </c>
      <c r="G62" s="171"/>
      <c r="H62" s="171"/>
      <c r="I62" s="171">
        <f t="shared" si="5"/>
        <v>0</v>
      </c>
      <c r="J62" s="169">
        <f t="shared" si="6"/>
        <v>1570.75</v>
      </c>
      <c r="K62" s="1">
        <f t="shared" si="7"/>
        <v>0</v>
      </c>
      <c r="L62" s="1"/>
      <c r="M62" s="1">
        <f>ROUND(F62*(G62),2)</f>
        <v>0</v>
      </c>
      <c r="N62" s="1">
        <v>314.14999999999998</v>
      </c>
      <c r="O62" s="1"/>
      <c r="P62" s="168">
        <v>1.7999999999999999E-2</v>
      </c>
      <c r="Q62" s="174"/>
      <c r="R62" s="174">
        <v>1.7999999999999999E-2</v>
      </c>
      <c r="S62" s="150">
        <f>ROUND(F62*(R62),3)</f>
        <v>0.09</v>
      </c>
      <c r="V62" s="175"/>
      <c r="Z62">
        <v>0</v>
      </c>
    </row>
    <row r="63" spans="1:26" x14ac:dyDescent="0.25">
      <c r="A63" s="150"/>
      <c r="B63" s="150"/>
      <c r="C63" s="150"/>
      <c r="D63" s="150" t="s">
        <v>75</v>
      </c>
      <c r="E63" s="150"/>
      <c r="F63" s="168"/>
      <c r="G63" s="153"/>
      <c r="H63" s="153">
        <f>ROUND((SUM(M56:M62))/1,2)</f>
        <v>0</v>
      </c>
      <c r="I63" s="153">
        <f>ROUND((SUM(I56:I62))/1,2)</f>
        <v>0</v>
      </c>
      <c r="J63" s="150"/>
      <c r="K63" s="150"/>
      <c r="L63" s="150">
        <f>ROUND((SUM(L56:L62))/1,2)</f>
        <v>0</v>
      </c>
      <c r="M63" s="150">
        <f>ROUND((SUM(M56:M62))/1,2)</f>
        <v>0</v>
      </c>
      <c r="N63" s="150"/>
      <c r="O63" s="150"/>
      <c r="P63" s="176">
        <f>ROUND((SUM(P56:P62))/1,2)</f>
        <v>0.04</v>
      </c>
      <c r="Q63" s="147"/>
      <c r="R63" s="147"/>
      <c r="S63" s="176">
        <f>ROUND((SUM(S56:S62))/1,2)</f>
        <v>0.14000000000000001</v>
      </c>
      <c r="T63" s="147"/>
      <c r="U63" s="147"/>
      <c r="V63" s="147"/>
      <c r="W63" s="147"/>
      <c r="X63" s="147"/>
      <c r="Y63" s="147"/>
      <c r="Z63" s="147"/>
    </row>
    <row r="64" spans="1:26" x14ac:dyDescent="0.25">
      <c r="A64" s="1"/>
      <c r="B64" s="1"/>
      <c r="C64" s="1"/>
      <c r="D64" s="1"/>
      <c r="E64" s="1"/>
      <c r="F64" s="161"/>
      <c r="G64" s="143"/>
      <c r="H64" s="143"/>
      <c r="I64" s="143"/>
      <c r="J64" s="1"/>
      <c r="K64" s="1"/>
      <c r="L64" s="1"/>
      <c r="M64" s="1"/>
      <c r="N64" s="1"/>
      <c r="O64" s="1"/>
      <c r="P64" s="1"/>
      <c r="S64" s="1"/>
    </row>
    <row r="65" spans="1:26" x14ac:dyDescent="0.25">
      <c r="A65" s="150"/>
      <c r="B65" s="150"/>
      <c r="C65" s="150"/>
      <c r="D65" s="150" t="s">
        <v>178</v>
      </c>
      <c r="E65" s="150"/>
      <c r="F65" s="168"/>
      <c r="G65" s="151"/>
      <c r="H65" s="151"/>
      <c r="I65" s="151"/>
      <c r="J65" s="150"/>
      <c r="K65" s="150"/>
      <c r="L65" s="150"/>
      <c r="M65" s="150"/>
      <c r="N65" s="150"/>
      <c r="O65" s="150"/>
      <c r="P65" s="150"/>
      <c r="Q65" s="147"/>
      <c r="R65" s="147"/>
      <c r="S65" s="150"/>
      <c r="T65" s="147"/>
      <c r="U65" s="147"/>
      <c r="V65" s="147"/>
      <c r="W65" s="147"/>
      <c r="X65" s="147"/>
      <c r="Y65" s="147"/>
      <c r="Z65" s="147"/>
    </row>
    <row r="66" spans="1:26" ht="24.95" customHeight="1" x14ac:dyDescent="0.25">
      <c r="A66" s="172">
        <v>32</v>
      </c>
      <c r="B66" s="169" t="s">
        <v>247</v>
      </c>
      <c r="C66" s="173" t="s">
        <v>248</v>
      </c>
      <c r="D66" s="169" t="s">
        <v>249</v>
      </c>
      <c r="E66" s="169" t="s">
        <v>109</v>
      </c>
      <c r="F66" s="170">
        <v>11.6</v>
      </c>
      <c r="G66" s="171"/>
      <c r="H66" s="171"/>
      <c r="I66" s="171">
        <f>ROUND(F66*(G66+H66),2)</f>
        <v>0</v>
      </c>
      <c r="J66" s="169">
        <f>ROUND(F66*(N66),2)</f>
        <v>64.61</v>
      </c>
      <c r="K66" s="1">
        <f>ROUND(F66*(O66),2)</f>
        <v>0</v>
      </c>
      <c r="L66" s="1">
        <f>ROUND(F66*(G66),2)</f>
        <v>0</v>
      </c>
      <c r="M66" s="1"/>
      <c r="N66" s="1">
        <v>5.57</v>
      </c>
      <c r="O66" s="1"/>
      <c r="P66" s="168">
        <v>2.2599999999999999E-3</v>
      </c>
      <c r="Q66" s="174"/>
      <c r="R66" s="174">
        <v>2.2599999999999999E-3</v>
      </c>
      <c r="S66" s="150">
        <f>ROUND(F66*(R66),3)</f>
        <v>2.5999999999999999E-2</v>
      </c>
      <c r="V66" s="175"/>
      <c r="Z66">
        <v>0</v>
      </c>
    </row>
    <row r="67" spans="1:26" ht="24.95" customHeight="1" x14ac:dyDescent="0.25">
      <c r="A67" s="172">
        <v>33</v>
      </c>
      <c r="B67" s="169" t="s">
        <v>247</v>
      </c>
      <c r="C67" s="173" t="s">
        <v>250</v>
      </c>
      <c r="D67" s="169" t="s">
        <v>251</v>
      </c>
      <c r="E67" s="169" t="s">
        <v>94</v>
      </c>
      <c r="F67" s="170">
        <v>20.440000000000001</v>
      </c>
      <c r="G67" s="171"/>
      <c r="H67" s="171"/>
      <c r="I67" s="171">
        <f>ROUND(F67*(G67+H67),2)</f>
        <v>0</v>
      </c>
      <c r="J67" s="169">
        <f>ROUND(F67*(N67),2)</f>
        <v>272.87</v>
      </c>
      <c r="K67" s="1">
        <f>ROUND(F67*(O67),2)</f>
        <v>0</v>
      </c>
      <c r="L67" s="1">
        <f>ROUND(F67*(G67),2)</f>
        <v>0</v>
      </c>
      <c r="M67" s="1"/>
      <c r="N67" s="1">
        <v>13.35</v>
      </c>
      <c r="O67" s="1"/>
      <c r="P67" s="168">
        <v>4.9100000000000003E-3</v>
      </c>
      <c r="Q67" s="174"/>
      <c r="R67" s="174">
        <v>4.9100000000000003E-3</v>
      </c>
      <c r="S67" s="150">
        <f>ROUND(F67*(R67),3)</f>
        <v>0.1</v>
      </c>
      <c r="V67" s="175"/>
      <c r="Z67">
        <v>0</v>
      </c>
    </row>
    <row r="68" spans="1:26" ht="24.95" customHeight="1" x14ac:dyDescent="0.25">
      <c r="A68" s="172">
        <v>34</v>
      </c>
      <c r="B68" s="169" t="s">
        <v>247</v>
      </c>
      <c r="C68" s="173" t="s">
        <v>252</v>
      </c>
      <c r="D68" s="169" t="s">
        <v>253</v>
      </c>
      <c r="E68" s="169" t="s">
        <v>120</v>
      </c>
      <c r="F68" s="170">
        <v>0.526702</v>
      </c>
      <c r="G68" s="171"/>
      <c r="H68" s="171"/>
      <c r="I68" s="171">
        <f>ROUND(F68*(G68+H68),2)</f>
        <v>0</v>
      </c>
      <c r="J68" s="169">
        <f>ROUND(F68*(N68),2)</f>
        <v>9.5299999999999994</v>
      </c>
      <c r="K68" s="1">
        <f>ROUND(F68*(O68),2)</f>
        <v>0</v>
      </c>
      <c r="L68" s="1">
        <f>ROUND(F68*(G68),2)</f>
        <v>0</v>
      </c>
      <c r="M68" s="1"/>
      <c r="N68" s="1">
        <v>18.100000000000001</v>
      </c>
      <c r="O68" s="1"/>
      <c r="P68" s="161"/>
      <c r="Q68" s="174"/>
      <c r="R68" s="174"/>
      <c r="S68" s="150"/>
      <c r="V68" s="175"/>
      <c r="Z68">
        <v>0</v>
      </c>
    </row>
    <row r="69" spans="1:26" ht="24.95" customHeight="1" x14ac:dyDescent="0.25">
      <c r="A69" s="172">
        <v>35</v>
      </c>
      <c r="B69" s="169" t="s">
        <v>254</v>
      </c>
      <c r="C69" s="173" t="s">
        <v>255</v>
      </c>
      <c r="D69" s="169" t="s">
        <v>501</v>
      </c>
      <c r="E69" s="169" t="s">
        <v>94</v>
      </c>
      <c r="F69" s="170">
        <v>20.848800000000001</v>
      </c>
      <c r="G69" s="171"/>
      <c r="H69" s="171"/>
      <c r="I69" s="171">
        <f>ROUND(F69*(G69+H69),2)</f>
        <v>0</v>
      </c>
      <c r="J69" s="169">
        <f>ROUND(F69*(N69),2)</f>
        <v>343.59</v>
      </c>
      <c r="K69" s="1">
        <f>ROUND(F69*(O69),2)</f>
        <v>0</v>
      </c>
      <c r="L69" s="1"/>
      <c r="M69" s="1">
        <f>ROUND(F69*(G69),2)</f>
        <v>0</v>
      </c>
      <c r="N69" s="1">
        <v>16.48</v>
      </c>
      <c r="O69" s="1"/>
      <c r="P69" s="168">
        <v>1.7999999999999999E-2</v>
      </c>
      <c r="Q69" s="174"/>
      <c r="R69" s="174">
        <v>1.7999999999999999E-2</v>
      </c>
      <c r="S69" s="150">
        <f>ROUND(F69*(R69),3)</f>
        <v>0.375</v>
      </c>
      <c r="V69" s="175"/>
      <c r="Z69">
        <v>0</v>
      </c>
    </row>
    <row r="70" spans="1:26" ht="24.95" customHeight="1" x14ac:dyDescent="0.25">
      <c r="A70" s="172">
        <v>36</v>
      </c>
      <c r="B70" s="169" t="s">
        <v>254</v>
      </c>
      <c r="C70" s="173" t="s">
        <v>256</v>
      </c>
      <c r="D70" s="169" t="s">
        <v>502</v>
      </c>
      <c r="E70" s="169" t="s">
        <v>94</v>
      </c>
      <c r="F70" s="170">
        <v>1.1832</v>
      </c>
      <c r="G70" s="171"/>
      <c r="H70" s="171"/>
      <c r="I70" s="171">
        <f>ROUND(F70*(G70+H70),2)</f>
        <v>0</v>
      </c>
      <c r="J70" s="169">
        <f>ROUND(F70*(N70),2)</f>
        <v>14.62</v>
      </c>
      <c r="K70" s="1">
        <f>ROUND(F70*(O70),2)</f>
        <v>0</v>
      </c>
      <c r="L70" s="1"/>
      <c r="M70" s="1">
        <f>ROUND(F70*(G70),2)</f>
        <v>0</v>
      </c>
      <c r="N70" s="1">
        <v>12.36</v>
      </c>
      <c r="O70" s="1"/>
      <c r="P70" s="168">
        <v>2.1000000000000001E-2</v>
      </c>
      <c r="Q70" s="174"/>
      <c r="R70" s="174">
        <v>2.1000000000000001E-2</v>
      </c>
      <c r="S70" s="150">
        <f>ROUND(F70*(R70),3)</f>
        <v>2.5000000000000001E-2</v>
      </c>
      <c r="V70" s="175"/>
      <c r="Z70">
        <v>0</v>
      </c>
    </row>
    <row r="71" spans="1:26" x14ac:dyDescent="0.25">
      <c r="A71" s="150"/>
      <c r="B71" s="150"/>
      <c r="C71" s="150"/>
      <c r="D71" s="150" t="s">
        <v>178</v>
      </c>
      <c r="E71" s="150"/>
      <c r="F71" s="168"/>
      <c r="G71" s="153"/>
      <c r="H71" s="153">
        <f>ROUND((SUM(M65:M70))/1,2)</f>
        <v>0</v>
      </c>
      <c r="I71" s="153">
        <f>ROUND((SUM(I65:I70))/1,2)</f>
        <v>0</v>
      </c>
      <c r="J71" s="150"/>
      <c r="K71" s="150"/>
      <c r="L71" s="150">
        <f>ROUND((SUM(L65:L70))/1,2)</f>
        <v>0</v>
      </c>
      <c r="M71" s="150">
        <f>ROUND((SUM(M65:M70))/1,2)</f>
        <v>0</v>
      </c>
      <c r="N71" s="150"/>
      <c r="O71" s="150"/>
      <c r="P71" s="176">
        <f>ROUND((SUM(P65:P70))/1,2)</f>
        <v>0.05</v>
      </c>
      <c r="Q71" s="147"/>
      <c r="R71" s="147"/>
      <c r="S71" s="176">
        <f>ROUND((SUM(S65:S70))/1,2)</f>
        <v>0.53</v>
      </c>
      <c r="T71" s="147"/>
      <c r="U71" s="147"/>
      <c r="V71" s="147"/>
      <c r="W71" s="147"/>
      <c r="X71" s="147"/>
      <c r="Y71" s="147"/>
      <c r="Z71" s="147"/>
    </row>
    <row r="72" spans="1:26" x14ac:dyDescent="0.25">
      <c r="A72" s="1"/>
      <c r="B72" s="1"/>
      <c r="C72" s="1"/>
      <c r="D72" s="1"/>
      <c r="E72" s="1"/>
      <c r="F72" s="161"/>
      <c r="G72" s="143"/>
      <c r="H72" s="143"/>
      <c r="I72" s="143"/>
      <c r="J72" s="1"/>
      <c r="K72" s="1"/>
      <c r="L72" s="1"/>
      <c r="M72" s="1"/>
      <c r="N72" s="1"/>
      <c r="O72" s="1"/>
      <c r="P72" s="1"/>
      <c r="S72" s="1"/>
    </row>
    <row r="73" spans="1:26" x14ac:dyDescent="0.25">
      <c r="A73" s="150"/>
      <c r="B73" s="150"/>
      <c r="C73" s="150"/>
      <c r="D73" s="150" t="s">
        <v>179</v>
      </c>
      <c r="E73" s="150"/>
      <c r="F73" s="168"/>
      <c r="G73" s="151"/>
      <c r="H73" s="151"/>
      <c r="I73" s="151"/>
      <c r="J73" s="150"/>
      <c r="K73" s="150"/>
      <c r="L73" s="150"/>
      <c r="M73" s="150"/>
      <c r="N73" s="150"/>
      <c r="O73" s="150"/>
      <c r="P73" s="150"/>
      <c r="Q73" s="147"/>
      <c r="R73" s="147"/>
      <c r="S73" s="150"/>
      <c r="T73" s="147"/>
      <c r="U73" s="147"/>
      <c r="V73" s="147"/>
      <c r="W73" s="147"/>
      <c r="X73" s="147"/>
      <c r="Y73" s="147"/>
      <c r="Z73" s="147"/>
    </row>
    <row r="74" spans="1:26" ht="24.95" customHeight="1" x14ac:dyDescent="0.25">
      <c r="A74" s="172">
        <v>37</v>
      </c>
      <c r="B74" s="169" t="s">
        <v>257</v>
      </c>
      <c r="C74" s="173" t="s">
        <v>258</v>
      </c>
      <c r="D74" s="169" t="s">
        <v>259</v>
      </c>
      <c r="E74" s="169" t="s">
        <v>94</v>
      </c>
      <c r="F74" s="170">
        <v>42.35</v>
      </c>
      <c r="G74" s="171"/>
      <c r="H74" s="171"/>
      <c r="I74" s="171">
        <f>ROUND(F74*(G74+H74),2)</f>
        <v>0</v>
      </c>
      <c r="J74" s="169">
        <f>ROUND(F74*(N74),2)</f>
        <v>810.16</v>
      </c>
      <c r="K74" s="1">
        <f>ROUND(F74*(O74),2)</f>
        <v>0</v>
      </c>
      <c r="L74" s="1">
        <f>ROUND(F74*(G74),2)</f>
        <v>0</v>
      </c>
      <c r="M74" s="1"/>
      <c r="N74" s="1">
        <v>19.13</v>
      </c>
      <c r="O74" s="1"/>
      <c r="P74" s="168">
        <v>4.9830600000000001E-4</v>
      </c>
      <c r="Q74" s="174"/>
      <c r="R74" s="174">
        <v>4.9830600000000001E-4</v>
      </c>
      <c r="S74" s="150">
        <f>ROUND(F74*(R74),3)</f>
        <v>2.1000000000000001E-2</v>
      </c>
      <c r="V74" s="175"/>
      <c r="Z74">
        <v>0</v>
      </c>
    </row>
    <row r="75" spans="1:26" ht="24.95" customHeight="1" x14ac:dyDescent="0.25">
      <c r="A75" s="172">
        <v>38</v>
      </c>
      <c r="B75" s="169" t="s">
        <v>257</v>
      </c>
      <c r="C75" s="173" t="s">
        <v>260</v>
      </c>
      <c r="D75" s="169" t="s">
        <v>261</v>
      </c>
      <c r="E75" s="169" t="s">
        <v>109</v>
      </c>
      <c r="F75" s="170">
        <v>29</v>
      </c>
      <c r="G75" s="171"/>
      <c r="H75" s="171"/>
      <c r="I75" s="171">
        <f>ROUND(F75*(G75+H75),2)</f>
        <v>0</v>
      </c>
      <c r="J75" s="169">
        <f>ROUND(F75*(N75),2)</f>
        <v>15.95</v>
      </c>
      <c r="K75" s="1">
        <f>ROUND(F75*(O75),2)</f>
        <v>0</v>
      </c>
      <c r="L75" s="1">
        <f>ROUND(F75*(G75),2)</f>
        <v>0</v>
      </c>
      <c r="M75" s="1"/>
      <c r="N75" s="1">
        <v>0.55000000000000004</v>
      </c>
      <c r="O75" s="1"/>
      <c r="P75" s="168">
        <v>5.0000000000000001E-4</v>
      </c>
      <c r="Q75" s="174"/>
      <c r="R75" s="174">
        <v>5.0000000000000001E-4</v>
      </c>
      <c r="S75" s="150">
        <f>ROUND(F75*(R75),3)</f>
        <v>1.4999999999999999E-2</v>
      </c>
      <c r="V75" s="175"/>
      <c r="Z75">
        <v>0</v>
      </c>
    </row>
    <row r="76" spans="1:26" ht="24.95" customHeight="1" x14ac:dyDescent="0.25">
      <c r="A76" s="172">
        <v>39</v>
      </c>
      <c r="B76" s="169" t="s">
        <v>257</v>
      </c>
      <c r="C76" s="173" t="s">
        <v>264</v>
      </c>
      <c r="D76" s="169" t="s">
        <v>265</v>
      </c>
      <c r="E76" s="169" t="s">
        <v>120</v>
      </c>
      <c r="F76" s="170">
        <v>0.94515305910000003</v>
      </c>
      <c r="G76" s="171"/>
      <c r="H76" s="171"/>
      <c r="I76" s="171">
        <f>ROUND(F76*(G76+H76),2)</f>
        <v>0</v>
      </c>
      <c r="J76" s="169">
        <f>ROUND(F76*(N76),2)</f>
        <v>17.7</v>
      </c>
      <c r="K76" s="1">
        <f>ROUND(F76*(O76),2)</f>
        <v>0</v>
      </c>
      <c r="L76" s="1">
        <f>ROUND(F76*(G76),2)</f>
        <v>0</v>
      </c>
      <c r="M76" s="1"/>
      <c r="N76" s="1">
        <v>18.73</v>
      </c>
      <c r="O76" s="1"/>
      <c r="P76" s="161"/>
      <c r="Q76" s="174"/>
      <c r="R76" s="174"/>
      <c r="S76" s="150"/>
      <c r="V76" s="175"/>
      <c r="Z76">
        <v>0</v>
      </c>
    </row>
    <row r="77" spans="1:26" ht="24.95" customHeight="1" x14ac:dyDescent="0.25">
      <c r="A77" s="172">
        <v>40</v>
      </c>
      <c r="B77" s="169" t="s">
        <v>206</v>
      </c>
      <c r="C77" s="173" t="s">
        <v>270</v>
      </c>
      <c r="D77" s="169" t="s">
        <v>271</v>
      </c>
      <c r="E77" s="169" t="s">
        <v>109</v>
      </c>
      <c r="F77" s="170">
        <v>30.16</v>
      </c>
      <c r="G77" s="171"/>
      <c r="H77" s="171"/>
      <c r="I77" s="171">
        <f>ROUND(F77*(G77+H77),2)</f>
        <v>0</v>
      </c>
      <c r="J77" s="169">
        <f>ROUND(F77*(N77),2)</f>
        <v>70.569999999999993</v>
      </c>
      <c r="K77" s="1">
        <f>ROUND(F77*(O77),2)</f>
        <v>0</v>
      </c>
      <c r="L77" s="1"/>
      <c r="M77" s="1">
        <f>ROUND(F77*(G77),2)</f>
        <v>0</v>
      </c>
      <c r="N77" s="1">
        <v>2.34</v>
      </c>
      <c r="O77" s="1"/>
      <c r="P77" s="168">
        <v>8.0000000000000007E-5</v>
      </c>
      <c r="Q77" s="174"/>
      <c r="R77" s="174">
        <v>8.0000000000000007E-5</v>
      </c>
      <c r="S77" s="150">
        <f>ROUND(F77*(R77),3)</f>
        <v>2E-3</v>
      </c>
      <c r="V77" s="175"/>
      <c r="Z77">
        <v>0</v>
      </c>
    </row>
    <row r="78" spans="1:26" ht="24.95" customHeight="1" x14ac:dyDescent="0.25">
      <c r="A78" s="172">
        <v>41</v>
      </c>
      <c r="B78" s="169" t="s">
        <v>254</v>
      </c>
      <c r="C78" s="173" t="s">
        <v>256</v>
      </c>
      <c r="D78" s="169" t="s">
        <v>502</v>
      </c>
      <c r="E78" s="169" t="s">
        <v>94</v>
      </c>
      <c r="F78" s="170">
        <v>43.197000000000003</v>
      </c>
      <c r="G78" s="171"/>
      <c r="H78" s="171"/>
      <c r="I78" s="171">
        <f>ROUND(F78*(G78+H78),2)</f>
        <v>0</v>
      </c>
      <c r="J78" s="169">
        <f>ROUND(F78*(N78),2)</f>
        <v>533.91</v>
      </c>
      <c r="K78" s="1">
        <f>ROUND(F78*(O78),2)</f>
        <v>0</v>
      </c>
      <c r="L78" s="1"/>
      <c r="M78" s="1">
        <f>ROUND(F78*(G78),2)</f>
        <v>0</v>
      </c>
      <c r="N78" s="1">
        <v>12.36</v>
      </c>
      <c r="O78" s="1"/>
      <c r="P78" s="168">
        <v>2.1000000000000001E-2</v>
      </c>
      <c r="Q78" s="174"/>
      <c r="R78" s="174">
        <v>2.1000000000000001E-2</v>
      </c>
      <c r="S78" s="150">
        <f>ROUND(F78*(R78),3)</f>
        <v>0.90700000000000003</v>
      </c>
      <c r="V78" s="175"/>
      <c r="Z78">
        <v>0</v>
      </c>
    </row>
    <row r="79" spans="1:26" x14ac:dyDescent="0.25">
      <c r="A79" s="150"/>
      <c r="B79" s="150"/>
      <c r="C79" s="150"/>
      <c r="D79" s="150" t="s">
        <v>179</v>
      </c>
      <c r="E79" s="150"/>
      <c r="F79" s="168"/>
      <c r="G79" s="153"/>
      <c r="H79" s="153">
        <f>ROUND((SUM(M73:M78))/1,2)</f>
        <v>0</v>
      </c>
      <c r="I79" s="153">
        <f>ROUND((SUM(I73:I78))/1,2)</f>
        <v>0</v>
      </c>
      <c r="J79" s="150"/>
      <c r="K79" s="150"/>
      <c r="L79" s="150">
        <f>ROUND((SUM(L73:L78))/1,2)</f>
        <v>0</v>
      </c>
      <c r="M79" s="150">
        <f>ROUND((SUM(M73:M78))/1,2)</f>
        <v>0</v>
      </c>
      <c r="N79" s="150"/>
      <c r="O79" s="150"/>
      <c r="P79" s="176">
        <f>ROUND((SUM(P73:P78))/1,2)</f>
        <v>0.02</v>
      </c>
      <c r="Q79" s="147"/>
      <c r="R79" s="147"/>
      <c r="S79" s="176">
        <f>ROUND((SUM(S73:S78))/1,2)</f>
        <v>0.95</v>
      </c>
      <c r="T79" s="147"/>
      <c r="U79" s="147"/>
      <c r="V79" s="147"/>
      <c r="W79" s="147"/>
      <c r="X79" s="147"/>
      <c r="Y79" s="147"/>
      <c r="Z79" s="147"/>
    </row>
    <row r="80" spans="1:26" x14ac:dyDescent="0.25">
      <c r="A80" s="1"/>
      <c r="B80" s="1"/>
      <c r="C80" s="1"/>
      <c r="D80" s="1"/>
      <c r="E80" s="1"/>
      <c r="F80" s="161"/>
      <c r="G80" s="143"/>
      <c r="H80" s="143"/>
      <c r="I80" s="143"/>
      <c r="J80" s="1"/>
      <c r="K80" s="1"/>
      <c r="L80" s="1"/>
      <c r="M80" s="1"/>
      <c r="N80" s="1"/>
      <c r="O80" s="1"/>
      <c r="P80" s="1"/>
      <c r="S80" s="1"/>
    </row>
    <row r="81" spans="1:26" x14ac:dyDescent="0.25">
      <c r="A81" s="150"/>
      <c r="B81" s="150"/>
      <c r="C81" s="150"/>
      <c r="D81" s="150" t="s">
        <v>180</v>
      </c>
      <c r="E81" s="150"/>
      <c r="F81" s="168"/>
      <c r="G81" s="151"/>
      <c r="H81" s="151"/>
      <c r="I81" s="151"/>
      <c r="J81" s="150"/>
      <c r="K81" s="150"/>
      <c r="L81" s="150"/>
      <c r="M81" s="150"/>
      <c r="N81" s="150"/>
      <c r="O81" s="150"/>
      <c r="P81" s="150"/>
      <c r="Q81" s="147"/>
      <c r="R81" s="147"/>
      <c r="S81" s="150"/>
      <c r="T81" s="147"/>
      <c r="U81" s="147"/>
      <c r="V81" s="147"/>
      <c r="W81" s="147"/>
      <c r="X81" s="147"/>
      <c r="Y81" s="147"/>
      <c r="Z81" s="147"/>
    </row>
    <row r="82" spans="1:26" ht="24.95" customHeight="1" x14ac:dyDescent="0.25">
      <c r="A82" s="172">
        <v>42</v>
      </c>
      <c r="B82" s="169" t="s">
        <v>272</v>
      </c>
      <c r="C82" s="173" t="s">
        <v>273</v>
      </c>
      <c r="D82" s="169" t="s">
        <v>274</v>
      </c>
      <c r="E82" s="169" t="s">
        <v>94</v>
      </c>
      <c r="F82" s="170">
        <v>7.444</v>
      </c>
      <c r="G82" s="171"/>
      <c r="H82" s="171"/>
      <c r="I82" s="171">
        <f>ROUND(F82*(G82+H82),2)</f>
        <v>0</v>
      </c>
      <c r="J82" s="169">
        <f>ROUND(F82*(N82),2)</f>
        <v>39.83</v>
      </c>
      <c r="K82" s="1">
        <f>ROUND(F82*(O82),2)</f>
        <v>0</v>
      </c>
      <c r="L82" s="1">
        <f>ROUND(F82*(G82),2)</f>
        <v>0</v>
      </c>
      <c r="M82" s="1"/>
      <c r="N82" s="1">
        <v>5.35</v>
      </c>
      <c r="O82" s="1"/>
      <c r="P82" s="168">
        <v>2.3000000000000001E-4</v>
      </c>
      <c r="Q82" s="174"/>
      <c r="R82" s="174">
        <v>2.3000000000000001E-4</v>
      </c>
      <c r="S82" s="150">
        <f>ROUND(F82*(R82),3)</f>
        <v>2E-3</v>
      </c>
      <c r="V82" s="175"/>
      <c r="Z82">
        <v>0</v>
      </c>
    </row>
    <row r="83" spans="1:26" ht="35.1" customHeight="1" x14ac:dyDescent="0.25">
      <c r="A83" s="172">
        <v>43</v>
      </c>
      <c r="B83" s="169" t="s">
        <v>272</v>
      </c>
      <c r="C83" s="173" t="s">
        <v>275</v>
      </c>
      <c r="D83" s="169" t="s">
        <v>276</v>
      </c>
      <c r="E83" s="169" t="s">
        <v>94</v>
      </c>
      <c r="F83" s="170">
        <v>108.69</v>
      </c>
      <c r="G83" s="171"/>
      <c r="H83" s="171"/>
      <c r="I83" s="171">
        <f>ROUND(F83*(G83+H83),2)</f>
        <v>0</v>
      </c>
      <c r="J83" s="169">
        <f>ROUND(F83*(N83),2)</f>
        <v>290.2</v>
      </c>
      <c r="K83" s="1">
        <f>ROUND(F83*(O83),2)</f>
        <v>0</v>
      </c>
      <c r="L83" s="1">
        <f>ROUND(F83*(G83),2)</f>
        <v>0</v>
      </c>
      <c r="M83" s="1"/>
      <c r="N83" s="1">
        <v>2.67</v>
      </c>
      <c r="O83" s="1"/>
      <c r="P83" s="168">
        <v>4.0000000000000002E-4</v>
      </c>
      <c r="Q83" s="174"/>
      <c r="R83" s="174">
        <v>4.0000000000000002E-4</v>
      </c>
      <c r="S83" s="150">
        <f>ROUND(F83*(R83),3)</f>
        <v>4.2999999999999997E-2</v>
      </c>
      <c r="V83" s="175"/>
      <c r="Z83">
        <v>0</v>
      </c>
    </row>
    <row r="84" spans="1:26" ht="24.95" customHeight="1" x14ac:dyDescent="0.25">
      <c r="A84" s="172">
        <v>44</v>
      </c>
      <c r="B84" s="169" t="s">
        <v>272</v>
      </c>
      <c r="C84" s="173" t="s">
        <v>277</v>
      </c>
      <c r="D84" s="169" t="s">
        <v>503</v>
      </c>
      <c r="E84" s="169" t="s">
        <v>94</v>
      </c>
      <c r="F84" s="170">
        <v>23.53</v>
      </c>
      <c r="G84" s="171"/>
      <c r="H84" s="171"/>
      <c r="I84" s="171">
        <f>ROUND(F84*(G84+H84),2)</f>
        <v>0</v>
      </c>
      <c r="J84" s="169">
        <f>ROUND(F84*(N84),2)</f>
        <v>57.18</v>
      </c>
      <c r="K84" s="1">
        <f>ROUND(F84*(O84),2)</f>
        <v>0</v>
      </c>
      <c r="L84" s="1">
        <f>ROUND(F84*(G84),2)</f>
        <v>0</v>
      </c>
      <c r="M84" s="1"/>
      <c r="N84" s="1">
        <v>2.4300000000000002</v>
      </c>
      <c r="O84" s="1"/>
      <c r="P84" s="168">
        <v>5.4000000000000001E-4</v>
      </c>
      <c r="Q84" s="174"/>
      <c r="R84" s="174">
        <v>5.4000000000000001E-4</v>
      </c>
      <c r="S84" s="150">
        <f>ROUND(F84*(R84),3)</f>
        <v>1.2999999999999999E-2</v>
      </c>
      <c r="V84" s="175"/>
      <c r="Z84">
        <v>0</v>
      </c>
    </row>
    <row r="85" spans="1:26" x14ac:dyDescent="0.25">
      <c r="A85" s="150"/>
      <c r="B85" s="150"/>
      <c r="C85" s="150"/>
      <c r="D85" s="150" t="s">
        <v>180</v>
      </c>
      <c r="E85" s="150"/>
      <c r="F85" s="168"/>
      <c r="G85" s="153"/>
      <c r="H85" s="153"/>
      <c r="I85" s="153">
        <f>ROUND((SUM(I81:I84))/1,2)</f>
        <v>0</v>
      </c>
      <c r="J85" s="150"/>
      <c r="K85" s="150"/>
      <c r="L85" s="150">
        <f>ROUND((SUM(L81:L84))/1,2)</f>
        <v>0</v>
      </c>
      <c r="M85" s="150">
        <f>ROUND((SUM(M81:M84))/1,2)</f>
        <v>0</v>
      </c>
      <c r="N85" s="150"/>
      <c r="O85" s="150"/>
      <c r="P85" s="176"/>
      <c r="S85" s="168">
        <f>ROUND((SUM(S81:S84))/1,2)</f>
        <v>0.06</v>
      </c>
      <c r="V85">
        <f>ROUND((SUM(V81:V84))/1,2)</f>
        <v>0</v>
      </c>
    </row>
    <row r="86" spans="1:26" x14ac:dyDescent="0.25">
      <c r="A86" s="1"/>
      <c r="B86" s="1"/>
      <c r="C86" s="1"/>
      <c r="D86" s="1"/>
      <c r="E86" s="1"/>
      <c r="F86" s="161"/>
      <c r="G86" s="143"/>
      <c r="H86" s="143"/>
      <c r="I86" s="143"/>
      <c r="J86" s="1"/>
      <c r="K86" s="1"/>
      <c r="L86" s="1"/>
      <c r="M86" s="1"/>
      <c r="N86" s="1"/>
      <c r="O86" s="1"/>
      <c r="P86" s="1"/>
      <c r="S86" s="1"/>
    </row>
    <row r="87" spans="1:26" x14ac:dyDescent="0.25">
      <c r="A87" s="150"/>
      <c r="B87" s="150"/>
      <c r="C87" s="150"/>
      <c r="D87" s="2" t="s">
        <v>71</v>
      </c>
      <c r="E87" s="150"/>
      <c r="F87" s="168"/>
      <c r="G87" s="153"/>
      <c r="H87" s="153">
        <f>ROUND((SUM(M43:M86))/2,2)</f>
        <v>0</v>
      </c>
      <c r="I87" s="153">
        <f>ROUND((SUM(I43:I86))/2,2)</f>
        <v>0</v>
      </c>
      <c r="J87" s="150"/>
      <c r="K87" s="150"/>
      <c r="L87" s="150">
        <f>ROUND((SUM(L43:L86))/2,2)</f>
        <v>0</v>
      </c>
      <c r="M87" s="150">
        <f>ROUND((SUM(M43:M86))/2,2)</f>
        <v>0</v>
      </c>
      <c r="N87" s="150"/>
      <c r="O87" s="150"/>
      <c r="P87" s="176"/>
      <c r="S87" s="176">
        <f>ROUND((SUM(S43:S86))/2,2)</f>
        <v>1.92</v>
      </c>
      <c r="V87">
        <f>ROUND((SUM(V43:V86))/2,2)</f>
        <v>0</v>
      </c>
    </row>
    <row r="88" spans="1:26" x14ac:dyDescent="0.25">
      <c r="A88" s="177"/>
      <c r="B88" s="177"/>
      <c r="C88" s="177"/>
      <c r="D88" s="177" t="s">
        <v>78</v>
      </c>
      <c r="E88" s="177"/>
      <c r="F88" s="178"/>
      <c r="G88" s="179"/>
      <c r="H88" s="179">
        <f>ROUND((SUM(M9:M87))/3,2)</f>
        <v>0</v>
      </c>
      <c r="I88" s="179">
        <f>ROUND((SUM(I9:I87))/3,2)</f>
        <v>0</v>
      </c>
      <c r="J88" s="177"/>
      <c r="K88" s="177">
        <f>ROUND((SUM(K9:K87))/3,2)</f>
        <v>0</v>
      </c>
      <c r="L88" s="177">
        <f>ROUND((SUM(L9:L87))/3,2)</f>
        <v>0</v>
      </c>
      <c r="M88" s="177">
        <f>ROUND((SUM(M9:M87))/3,2)</f>
        <v>0</v>
      </c>
      <c r="N88" s="177"/>
      <c r="O88" s="177"/>
      <c r="P88" s="178"/>
      <c r="Q88" s="180"/>
      <c r="R88" s="180"/>
      <c r="S88" s="196">
        <f>ROUND((SUM(S9:S87))/3,2)</f>
        <v>16.53</v>
      </c>
      <c r="T88" s="180"/>
      <c r="U88" s="180"/>
      <c r="V88" s="180">
        <f>ROUND((SUM(V9:V87))/3,2)</f>
        <v>0</v>
      </c>
      <c r="Z88">
        <f>(SUM(Z9:Z87))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Rekonštrukcia sociálnych zariadení 3. pavilónu pri ZŠ Kukučínova Vranov n. T. / SO 01 - Hlavný  -  diel  ASR  dievčatá</oddHeader>
    <oddFooter>&amp;RStrana &amp;P z &amp;N    &amp;L&amp;7Spracované systémom Systematic®pyramida.wsn, tel.: 051 77 10 585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279</v>
      </c>
      <c r="C3" s="35"/>
      <c r="D3" s="36"/>
      <c r="E3" s="36"/>
      <c r="F3" s="36"/>
      <c r="G3" s="16"/>
      <c r="H3" s="16"/>
      <c r="I3" s="37" t="s">
        <v>19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21</v>
      </c>
      <c r="J4" s="30"/>
    </row>
    <row r="5" spans="1:23" ht="18" customHeight="1" thickBot="1" x14ac:dyDescent="0.3">
      <c r="A5" s="11"/>
      <c r="B5" s="38" t="s">
        <v>22</v>
      </c>
      <c r="C5" s="19"/>
      <c r="D5" s="16"/>
      <c r="E5" s="16"/>
      <c r="F5" s="39" t="s">
        <v>23</v>
      </c>
      <c r="G5" s="16"/>
      <c r="H5" s="16"/>
      <c r="I5" s="37" t="s">
        <v>24</v>
      </c>
      <c r="J5" s="40" t="s">
        <v>25</v>
      </c>
    </row>
    <row r="6" spans="1:23" ht="20.100000000000001" customHeight="1" thickTop="1" x14ac:dyDescent="0.25">
      <c r="A6" s="11"/>
      <c r="B6" s="201" t="s">
        <v>26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29</v>
      </c>
      <c r="C7" s="42"/>
      <c r="D7" s="17"/>
      <c r="E7" s="17"/>
      <c r="F7" s="17"/>
      <c r="G7" s="50" t="s">
        <v>30</v>
      </c>
      <c r="H7" s="17"/>
      <c r="I7" s="28"/>
      <c r="J7" s="43"/>
    </row>
    <row r="8" spans="1:23" ht="20.100000000000001" customHeight="1" x14ac:dyDescent="0.25">
      <c r="A8" s="11"/>
      <c r="B8" s="204" t="s">
        <v>27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29</v>
      </c>
      <c r="C9" s="19"/>
      <c r="D9" s="16"/>
      <c r="E9" s="16"/>
      <c r="F9" s="16"/>
      <c r="G9" s="39" t="s">
        <v>30</v>
      </c>
      <c r="H9" s="16"/>
      <c r="I9" s="27"/>
      <c r="J9" s="30"/>
    </row>
    <row r="10" spans="1:23" ht="20.100000000000001" customHeight="1" x14ac:dyDescent="0.25">
      <c r="A10" s="11"/>
      <c r="B10" s="204" t="s">
        <v>28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29</v>
      </c>
      <c r="C11" s="19"/>
      <c r="D11" s="16"/>
      <c r="E11" s="16"/>
      <c r="F11" s="16"/>
      <c r="G11" s="39" t="s">
        <v>30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31</v>
      </c>
      <c r="C15" s="84" t="s">
        <v>6</v>
      </c>
      <c r="D15" s="84" t="s">
        <v>58</v>
      </c>
      <c r="E15" s="85" t="s">
        <v>59</v>
      </c>
      <c r="F15" s="97" t="s">
        <v>60</v>
      </c>
      <c r="G15" s="51" t="s">
        <v>36</v>
      </c>
      <c r="H15" s="54" t="s">
        <v>37</v>
      </c>
      <c r="I15" s="26"/>
      <c r="J15" s="48"/>
    </row>
    <row r="16" spans="1:23" ht="18" customHeight="1" x14ac:dyDescent="0.25">
      <c r="A16" s="11"/>
      <c r="B16" s="86">
        <v>1</v>
      </c>
      <c r="C16" s="87" t="s">
        <v>32</v>
      </c>
      <c r="D16" s="88"/>
      <c r="E16" s="89"/>
      <c r="F16" s="98"/>
      <c r="G16" s="52">
        <v>6</v>
      </c>
      <c r="H16" s="107" t="s">
        <v>38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33</v>
      </c>
      <c r="D17" s="70"/>
      <c r="E17" s="68"/>
      <c r="F17" s="73"/>
      <c r="G17" s="53">
        <v>7</v>
      </c>
      <c r="H17" s="108" t="s">
        <v>39</v>
      </c>
      <c r="I17" s="121"/>
      <c r="J17" s="119">
        <f>'SO 12973'!Z75</f>
        <v>0</v>
      </c>
    </row>
    <row r="18" spans="1:26" ht="18" customHeight="1" x14ac:dyDescent="0.25">
      <c r="A18" s="11"/>
      <c r="B18" s="60">
        <v>3</v>
      </c>
      <c r="C18" s="64" t="s">
        <v>34</v>
      </c>
      <c r="D18" s="71">
        <f>'Rekap 12973'!B13</f>
        <v>0</v>
      </c>
      <c r="E18" s="69">
        <f>'Rekap 12973'!C13</f>
        <v>0</v>
      </c>
      <c r="F18" s="74">
        <f>'Rekap 12973'!D13</f>
        <v>0</v>
      </c>
      <c r="G18" s="53">
        <v>8</v>
      </c>
      <c r="H18" s="108" t="s">
        <v>40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35</v>
      </c>
      <c r="D20" s="72"/>
      <c r="E20" s="92"/>
      <c r="F20" s="99">
        <f>SUM(F16:F19)</f>
        <v>0</v>
      </c>
      <c r="G20" s="53">
        <v>10</v>
      </c>
      <c r="H20" s="108" t="s">
        <v>35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48</v>
      </c>
      <c r="C21" s="61" t="s">
        <v>7</v>
      </c>
      <c r="D21" s="67"/>
      <c r="E21" s="18"/>
      <c r="F21" s="90"/>
      <c r="G21" s="57" t="s">
        <v>54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49</v>
      </c>
      <c r="D22" s="79"/>
      <c r="E22" s="81" t="s">
        <v>52</v>
      </c>
      <c r="F22" s="73">
        <f>((F16*U22*0)+(F17*V22*0)+(F18*W22*0))/100</f>
        <v>0</v>
      </c>
      <c r="G22" s="52">
        <v>16</v>
      </c>
      <c r="H22" s="107" t="s">
        <v>55</v>
      </c>
      <c r="I22" s="122" t="s">
        <v>52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50</v>
      </c>
      <c r="D23" s="58"/>
      <c r="E23" s="81" t="s">
        <v>53</v>
      </c>
      <c r="F23" s="74">
        <f>((F16*U23*0)+(F17*V23*0)+(F18*W23*0))/100</f>
        <v>0</v>
      </c>
      <c r="G23" s="53">
        <v>17</v>
      </c>
      <c r="H23" s="108" t="s">
        <v>56</v>
      </c>
      <c r="I23" s="122" t="s">
        <v>52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51</v>
      </c>
      <c r="D24" s="58"/>
      <c r="E24" s="81" t="s">
        <v>52</v>
      </c>
      <c r="F24" s="74">
        <f>((F16*U24*0)+(F17*V24*0)+(F18*W24*0))/100</f>
        <v>0</v>
      </c>
      <c r="G24" s="53">
        <v>18</v>
      </c>
      <c r="H24" s="108" t="s">
        <v>57</v>
      </c>
      <c r="I24" s="122" t="s">
        <v>53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35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63</v>
      </c>
      <c r="D27" s="128"/>
      <c r="E27" s="94"/>
      <c r="F27" s="29"/>
      <c r="G27" s="101" t="s">
        <v>41</v>
      </c>
      <c r="H27" s="96" t="s">
        <v>42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43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44</v>
      </c>
      <c r="I29" s="115">
        <f>J28-SUM('SO 12973'!K9:'SO 12973'!K74)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45</v>
      </c>
      <c r="I30" s="81">
        <f>SUM('SO 12973'!K9:'SO 12973'!K74)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46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47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61</v>
      </c>
      <c r="E33" s="15"/>
      <c r="F33" s="95"/>
      <c r="G33" s="103">
        <v>26</v>
      </c>
      <c r="H33" s="134" t="s">
        <v>62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26</v>
      </c>
      <c r="B1" s="211"/>
      <c r="C1" s="211"/>
      <c r="D1" s="212"/>
      <c r="E1" s="138" t="s">
        <v>23</v>
      </c>
      <c r="F1" s="137"/>
      <c r="W1">
        <v>30.126000000000001</v>
      </c>
    </row>
    <row r="2" spans="1:26" ht="20.100000000000001" customHeight="1" x14ac:dyDescent="0.25">
      <c r="A2" s="210" t="s">
        <v>27</v>
      </c>
      <c r="B2" s="211"/>
      <c r="C2" s="211"/>
      <c r="D2" s="212"/>
      <c r="E2" s="138" t="s">
        <v>21</v>
      </c>
      <c r="F2" s="137"/>
    </row>
    <row r="3" spans="1:26" ht="20.100000000000001" customHeight="1" x14ac:dyDescent="0.25">
      <c r="A3" s="210" t="s">
        <v>28</v>
      </c>
      <c r="B3" s="211"/>
      <c r="C3" s="211"/>
      <c r="D3" s="212"/>
      <c r="E3" s="138" t="s">
        <v>67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279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68</v>
      </c>
      <c r="B8" s="136"/>
      <c r="C8" s="136"/>
      <c r="D8" s="136"/>
      <c r="E8" s="136"/>
      <c r="F8" s="136"/>
    </row>
    <row r="9" spans="1:26" x14ac:dyDescent="0.25">
      <c r="A9" s="141" t="s">
        <v>64</v>
      </c>
      <c r="B9" s="141" t="s">
        <v>58</v>
      </c>
      <c r="C9" s="141" t="s">
        <v>59</v>
      </c>
      <c r="D9" s="141" t="s">
        <v>35</v>
      </c>
      <c r="E9" s="141" t="s">
        <v>65</v>
      </c>
      <c r="F9" s="141" t="s">
        <v>66</v>
      </c>
    </row>
    <row r="10" spans="1:26" x14ac:dyDescent="0.25">
      <c r="A10" s="148" t="s">
        <v>76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77</v>
      </c>
      <c r="B11" s="151">
        <f>'SO 12973'!L65</f>
        <v>0</v>
      </c>
      <c r="C11" s="151">
        <f>'SO 12973'!M65</f>
        <v>0</v>
      </c>
      <c r="D11" s="151">
        <f>'SO 12973'!I65</f>
        <v>0</v>
      </c>
      <c r="E11" s="152">
        <f>'SO 12973'!P65</f>
        <v>0</v>
      </c>
      <c r="F11" s="152">
        <f>'SO 12973'!S65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280</v>
      </c>
      <c r="B12" s="151">
        <f>'SO 12973'!L72</f>
        <v>0</v>
      </c>
      <c r="C12" s="151">
        <f>'SO 12973'!M72</f>
        <v>0</v>
      </c>
      <c r="D12" s="151">
        <f>'SO 12973'!I72</f>
        <v>0</v>
      </c>
      <c r="E12" s="152">
        <f>'SO 12973'!P72</f>
        <v>0</v>
      </c>
      <c r="F12" s="152">
        <f>'SO 12973'!S72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2" t="s">
        <v>76</v>
      </c>
      <c r="B13" s="153">
        <f>'SO 12973'!L74</f>
        <v>0</v>
      </c>
      <c r="C13" s="153">
        <f>'SO 12973'!M74</f>
        <v>0</v>
      </c>
      <c r="D13" s="153">
        <f>'SO 12973'!I74</f>
        <v>0</v>
      </c>
      <c r="E13" s="154">
        <f>'SO 12973'!S74</f>
        <v>0</v>
      </c>
      <c r="F13" s="154">
        <f>'SO 12973'!V74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"/>
      <c r="B14" s="143"/>
      <c r="C14" s="143"/>
      <c r="D14" s="143"/>
      <c r="E14" s="142"/>
      <c r="F14" s="142"/>
    </row>
    <row r="15" spans="1:26" x14ac:dyDescent="0.25">
      <c r="A15" s="2" t="s">
        <v>78</v>
      </c>
      <c r="B15" s="153">
        <f>'SO 12973'!L75</f>
        <v>0</v>
      </c>
      <c r="C15" s="153">
        <f>'SO 12973'!M75</f>
        <v>0</v>
      </c>
      <c r="D15" s="153">
        <f>'SO 12973'!I75</f>
        <v>0</v>
      </c>
      <c r="E15" s="154">
        <f>'SO 12973'!S75</f>
        <v>0</v>
      </c>
      <c r="F15" s="154">
        <f>'SO 12973'!V75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"/>
      <c r="B16" s="143"/>
      <c r="C16" s="143"/>
      <c r="D16" s="143"/>
      <c r="E16" s="142"/>
      <c r="F16" s="142"/>
    </row>
    <row r="17" spans="1:6" x14ac:dyDescent="0.25">
      <c r="A17" s="1"/>
      <c r="B17" s="143"/>
      <c r="C17" s="143"/>
      <c r="D17" s="143"/>
      <c r="E17" s="142"/>
      <c r="F17" s="142"/>
    </row>
    <row r="18" spans="1:6" x14ac:dyDescent="0.25">
      <c r="A18" s="1"/>
      <c r="B18" s="143"/>
      <c r="C18" s="143"/>
      <c r="D18" s="143"/>
      <c r="E18" s="142"/>
      <c r="F18" s="142"/>
    </row>
    <row r="19" spans="1:6" x14ac:dyDescent="0.25">
      <c r="A19" s="1"/>
      <c r="B19" s="143"/>
      <c r="C19" s="143"/>
      <c r="D19" s="143"/>
      <c r="E19" s="142"/>
      <c r="F19" s="142"/>
    </row>
    <row r="20" spans="1:6" x14ac:dyDescent="0.25">
      <c r="A20" s="1"/>
      <c r="B20" s="143"/>
      <c r="C20" s="143"/>
      <c r="D20" s="143"/>
      <c r="E20" s="142"/>
      <c r="F20" s="142"/>
    </row>
    <row r="21" spans="1:6" x14ac:dyDescent="0.25">
      <c r="A21" s="1"/>
      <c r="B21" s="143"/>
      <c r="C21" s="143"/>
      <c r="D21" s="143"/>
      <c r="E21" s="142"/>
      <c r="F21" s="142"/>
    </row>
    <row r="22" spans="1:6" x14ac:dyDescent="0.25">
      <c r="A22" s="1"/>
      <c r="B22" s="143"/>
      <c r="C22" s="143"/>
      <c r="D22" s="143"/>
      <c r="E22" s="142"/>
      <c r="F22" s="142"/>
    </row>
    <row r="23" spans="1:6" x14ac:dyDescent="0.25">
      <c r="A23" s="1"/>
      <c r="B23" s="143"/>
      <c r="C23" s="143"/>
      <c r="D23" s="143"/>
      <c r="E23" s="142"/>
      <c r="F23" s="142"/>
    </row>
    <row r="24" spans="1:6" x14ac:dyDescent="0.25">
      <c r="A24" s="1"/>
      <c r="B24" s="143"/>
      <c r="C24" s="143"/>
      <c r="D24" s="143"/>
      <c r="E24" s="142"/>
      <c r="F24" s="142"/>
    </row>
    <row r="25" spans="1:6" x14ac:dyDescent="0.25">
      <c r="A25" s="1"/>
      <c r="B25" s="143"/>
      <c r="C25" s="143"/>
      <c r="D25" s="143"/>
      <c r="E25" s="142"/>
      <c r="F25" s="142"/>
    </row>
    <row r="26" spans="1:6" x14ac:dyDescent="0.25">
      <c r="A26" s="1"/>
      <c r="B26" s="143"/>
      <c r="C26" s="143"/>
      <c r="D26" s="143"/>
      <c r="E26" s="142"/>
      <c r="F26" s="142"/>
    </row>
    <row r="27" spans="1:6" x14ac:dyDescent="0.25">
      <c r="A27" s="1"/>
      <c r="B27" s="143"/>
      <c r="C27" s="143"/>
      <c r="D27" s="143"/>
      <c r="E27" s="142"/>
      <c r="F27" s="142"/>
    </row>
    <row r="28" spans="1:6" x14ac:dyDescent="0.25">
      <c r="A28" s="1"/>
      <c r="B28" s="143"/>
      <c r="C28" s="143"/>
      <c r="D28" s="143"/>
      <c r="E28" s="142"/>
      <c r="F28" s="142"/>
    </row>
    <row r="29" spans="1:6" x14ac:dyDescent="0.25">
      <c r="A29" s="1"/>
      <c r="B29" s="143"/>
      <c r="C29" s="143"/>
      <c r="D29" s="143"/>
      <c r="E29" s="142"/>
      <c r="F29" s="142"/>
    </row>
    <row r="30" spans="1:6" x14ac:dyDescent="0.25">
      <c r="A30" s="1"/>
      <c r="B30" s="143"/>
      <c r="C30" s="143"/>
      <c r="D30" s="143"/>
      <c r="E30" s="142"/>
      <c r="F30" s="142"/>
    </row>
    <row r="31" spans="1:6" x14ac:dyDescent="0.25">
      <c r="A31" s="1"/>
      <c r="B31" s="143"/>
      <c r="C31" s="143"/>
      <c r="D31" s="143"/>
      <c r="E31" s="142"/>
      <c r="F31" s="142"/>
    </row>
    <row r="32" spans="1: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43"/>
      <c r="C71" s="143"/>
      <c r="D71" s="143"/>
      <c r="E71" s="142"/>
      <c r="F71" s="142"/>
    </row>
    <row r="72" spans="1:6" x14ac:dyDescent="0.25">
      <c r="A72" s="1"/>
      <c r="B72" s="143"/>
      <c r="C72" s="143"/>
      <c r="D72" s="143"/>
      <c r="E72" s="142"/>
      <c r="F72" s="142"/>
    </row>
    <row r="73" spans="1:6" x14ac:dyDescent="0.25">
      <c r="A73" s="1"/>
      <c r="B73" s="143"/>
      <c r="C73" s="143"/>
      <c r="D73" s="143"/>
      <c r="E73" s="142"/>
      <c r="F73" s="142"/>
    </row>
    <row r="74" spans="1:6" x14ac:dyDescent="0.25">
      <c r="A74" s="1"/>
      <c r="B74" s="143"/>
      <c r="C74" s="143"/>
      <c r="D74" s="143"/>
      <c r="E74" s="142"/>
      <c r="F74" s="142"/>
    </row>
    <row r="75" spans="1:6" x14ac:dyDescent="0.25">
      <c r="A75" s="1"/>
      <c r="B75" s="143"/>
      <c r="C75" s="143"/>
      <c r="D75" s="143"/>
      <c r="E75" s="142"/>
      <c r="F75" s="142"/>
    </row>
    <row r="76" spans="1:6" x14ac:dyDescent="0.25">
      <c r="A76" s="1"/>
      <c r="B76" s="143"/>
      <c r="C76" s="143"/>
      <c r="D76" s="143"/>
      <c r="E76" s="142"/>
      <c r="F76" s="142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workbookViewId="0">
      <pane ySplit="8" topLeftCell="A9" activePane="bottomLeft" state="frozen"/>
      <selection pane="bottomLeft" activeCell="G72" sqref="G11:G72"/>
    </sheetView>
  </sheetViews>
  <sheetFormatPr defaultColWidth="0" defaultRowHeight="15" x14ac:dyDescent="0.25"/>
  <cols>
    <col min="1" max="1" width="4.7109375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3" t="s">
        <v>26</v>
      </c>
      <c r="C1" s="214"/>
      <c r="D1" s="214"/>
      <c r="E1" s="214"/>
      <c r="F1" s="214"/>
      <c r="G1" s="214"/>
      <c r="H1" s="215"/>
      <c r="I1" s="160" t="s">
        <v>23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3" t="s">
        <v>27</v>
      </c>
      <c r="C2" s="214"/>
      <c r="D2" s="214"/>
      <c r="E2" s="214"/>
      <c r="F2" s="214"/>
      <c r="G2" s="214"/>
      <c r="H2" s="215"/>
      <c r="I2" s="160" t="s">
        <v>21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3" t="s">
        <v>28</v>
      </c>
      <c r="C3" s="214"/>
      <c r="D3" s="214"/>
      <c r="E3" s="214"/>
      <c r="F3" s="214"/>
      <c r="G3" s="214"/>
      <c r="H3" s="215"/>
      <c r="I3" s="160" t="s">
        <v>67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279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79</v>
      </c>
      <c r="B8" s="162" t="s">
        <v>80</v>
      </c>
      <c r="C8" s="162" t="s">
        <v>81</v>
      </c>
      <c r="D8" s="162" t="s">
        <v>82</v>
      </c>
      <c r="E8" s="162" t="s">
        <v>83</v>
      </c>
      <c r="F8" s="162" t="s">
        <v>84</v>
      </c>
      <c r="G8" s="162" t="s">
        <v>85</v>
      </c>
      <c r="H8" s="162" t="s">
        <v>59</v>
      </c>
      <c r="I8" s="162" t="s">
        <v>86</v>
      </c>
      <c r="J8" s="162"/>
      <c r="K8" s="162"/>
      <c r="L8" s="162"/>
      <c r="M8" s="162"/>
      <c r="N8" s="162"/>
      <c r="O8" s="162"/>
      <c r="P8" s="162" t="s">
        <v>87</v>
      </c>
      <c r="Q8" s="156"/>
      <c r="R8" s="156"/>
      <c r="S8" s="162" t="s">
        <v>88</v>
      </c>
      <c r="T8" s="158"/>
      <c r="U8" s="158"/>
      <c r="V8" s="164" t="s">
        <v>89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76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77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>
        <v>1</v>
      </c>
      <c r="B11" s="169" t="s">
        <v>281</v>
      </c>
      <c r="C11" s="173" t="s">
        <v>282</v>
      </c>
      <c r="D11" s="169" t="s">
        <v>283</v>
      </c>
      <c r="E11" s="169" t="s">
        <v>284</v>
      </c>
      <c r="F11" s="170">
        <v>6</v>
      </c>
      <c r="G11" s="171"/>
      <c r="H11" s="171"/>
      <c r="I11" s="171">
        <f t="shared" ref="I11:I42" si="0">ROUND(F11*(G11+H11),2)</f>
        <v>0</v>
      </c>
      <c r="J11" s="169">
        <f t="shared" ref="J11:J42" si="1">ROUND(F11*(N11),2)</f>
        <v>6.3</v>
      </c>
      <c r="K11" s="1">
        <f t="shared" ref="K11:K42" si="2">ROUND(F11*(O11),2)</f>
        <v>0</v>
      </c>
      <c r="L11" s="1">
        <f t="shared" ref="L11:L43" si="3">ROUND(F11*(G11),2)</f>
        <v>0</v>
      </c>
      <c r="M11" s="1"/>
      <c r="N11" s="1">
        <v>1.05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>
        <v>2</v>
      </c>
      <c r="B12" s="169" t="s">
        <v>281</v>
      </c>
      <c r="C12" s="173" t="s">
        <v>285</v>
      </c>
      <c r="D12" s="169" t="s">
        <v>286</v>
      </c>
      <c r="E12" s="169" t="s">
        <v>284</v>
      </c>
      <c r="F12" s="170">
        <v>20</v>
      </c>
      <c r="G12" s="171"/>
      <c r="H12" s="171"/>
      <c r="I12" s="171">
        <f t="shared" si="0"/>
        <v>0</v>
      </c>
      <c r="J12" s="169">
        <f t="shared" si="1"/>
        <v>56.6</v>
      </c>
      <c r="K12" s="1">
        <f t="shared" si="2"/>
        <v>0</v>
      </c>
      <c r="L12" s="1">
        <f t="shared" si="3"/>
        <v>0</v>
      </c>
      <c r="M12" s="1"/>
      <c r="N12" s="1">
        <v>2.83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>
        <v>3</v>
      </c>
      <c r="B13" s="169" t="s">
        <v>281</v>
      </c>
      <c r="C13" s="173" t="s">
        <v>287</v>
      </c>
      <c r="D13" s="169" t="s">
        <v>288</v>
      </c>
      <c r="E13" s="169" t="s">
        <v>284</v>
      </c>
      <c r="F13" s="170">
        <v>100</v>
      </c>
      <c r="G13" s="171"/>
      <c r="H13" s="171"/>
      <c r="I13" s="171">
        <f t="shared" si="0"/>
        <v>0</v>
      </c>
      <c r="J13" s="169">
        <f t="shared" si="1"/>
        <v>78</v>
      </c>
      <c r="K13" s="1">
        <f t="shared" si="2"/>
        <v>0</v>
      </c>
      <c r="L13" s="1">
        <f t="shared" si="3"/>
        <v>0</v>
      </c>
      <c r="M13" s="1"/>
      <c r="N13" s="1">
        <v>0.78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>
        <v>4</v>
      </c>
      <c r="B14" s="169" t="s">
        <v>281</v>
      </c>
      <c r="C14" s="173" t="s">
        <v>289</v>
      </c>
      <c r="D14" s="169" t="s">
        <v>290</v>
      </c>
      <c r="E14" s="169" t="s">
        <v>284</v>
      </c>
      <c r="F14" s="170">
        <v>330</v>
      </c>
      <c r="G14" s="171"/>
      <c r="H14" s="171"/>
      <c r="I14" s="171">
        <f t="shared" si="0"/>
        <v>0</v>
      </c>
      <c r="J14" s="169">
        <f t="shared" si="1"/>
        <v>250.8</v>
      </c>
      <c r="K14" s="1">
        <f t="shared" si="2"/>
        <v>0</v>
      </c>
      <c r="L14" s="1">
        <f t="shared" si="3"/>
        <v>0</v>
      </c>
      <c r="M14" s="1"/>
      <c r="N14" s="1">
        <v>0.76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>
        <v>5</v>
      </c>
      <c r="B15" s="169" t="s">
        <v>281</v>
      </c>
      <c r="C15" s="173" t="s">
        <v>291</v>
      </c>
      <c r="D15" s="169" t="s">
        <v>292</v>
      </c>
      <c r="E15" s="169" t="s">
        <v>284</v>
      </c>
      <c r="F15" s="170">
        <v>10</v>
      </c>
      <c r="G15" s="171"/>
      <c r="H15" s="171"/>
      <c r="I15" s="171">
        <f t="shared" si="0"/>
        <v>0</v>
      </c>
      <c r="J15" s="169">
        <f t="shared" si="1"/>
        <v>7.5</v>
      </c>
      <c r="K15" s="1">
        <f t="shared" si="2"/>
        <v>0</v>
      </c>
      <c r="L15" s="1">
        <f t="shared" si="3"/>
        <v>0</v>
      </c>
      <c r="M15" s="1"/>
      <c r="N15" s="1">
        <v>0.75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>
        <v>6</v>
      </c>
      <c r="B16" s="169" t="s">
        <v>281</v>
      </c>
      <c r="C16" s="173" t="s">
        <v>293</v>
      </c>
      <c r="D16" s="169" t="s">
        <v>294</v>
      </c>
      <c r="E16" s="169" t="s">
        <v>284</v>
      </c>
      <c r="F16" s="170">
        <v>6</v>
      </c>
      <c r="G16" s="171"/>
      <c r="H16" s="171"/>
      <c r="I16" s="171">
        <f t="shared" si="0"/>
        <v>0</v>
      </c>
      <c r="J16" s="169">
        <f t="shared" si="1"/>
        <v>11.64</v>
      </c>
      <c r="K16" s="1">
        <f t="shared" si="2"/>
        <v>0</v>
      </c>
      <c r="L16" s="1">
        <f t="shared" si="3"/>
        <v>0</v>
      </c>
      <c r="M16" s="1"/>
      <c r="N16" s="1">
        <v>1.94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>
        <v>7</v>
      </c>
      <c r="B17" s="169" t="s">
        <v>281</v>
      </c>
      <c r="C17" s="173" t="s">
        <v>295</v>
      </c>
      <c r="D17" s="169" t="s">
        <v>296</v>
      </c>
      <c r="E17" s="169" t="s">
        <v>284</v>
      </c>
      <c r="F17" s="170">
        <v>2</v>
      </c>
      <c r="G17" s="171"/>
      <c r="H17" s="171"/>
      <c r="I17" s="171">
        <f t="shared" si="0"/>
        <v>0</v>
      </c>
      <c r="J17" s="169">
        <f t="shared" si="1"/>
        <v>10.02</v>
      </c>
      <c r="K17" s="1">
        <f t="shared" si="2"/>
        <v>0</v>
      </c>
      <c r="L17" s="1">
        <f t="shared" si="3"/>
        <v>0</v>
      </c>
      <c r="M17" s="1"/>
      <c r="N17" s="1">
        <v>5.01</v>
      </c>
      <c r="O17" s="1"/>
      <c r="P17" s="161"/>
      <c r="Q17" s="174"/>
      <c r="R17" s="174"/>
      <c r="S17" s="150"/>
      <c r="V17" s="175"/>
      <c r="Z17">
        <v>0</v>
      </c>
    </row>
    <row r="18" spans="1:26" ht="24.95" customHeight="1" x14ac:dyDescent="0.25">
      <c r="A18" s="172">
        <v>8</v>
      </c>
      <c r="B18" s="169" t="s">
        <v>281</v>
      </c>
      <c r="C18" s="173" t="s">
        <v>295</v>
      </c>
      <c r="D18" s="169" t="s">
        <v>297</v>
      </c>
      <c r="E18" s="169" t="s">
        <v>284</v>
      </c>
      <c r="F18" s="170">
        <v>2</v>
      </c>
      <c r="G18" s="171"/>
      <c r="H18" s="171"/>
      <c r="I18" s="171">
        <f t="shared" si="0"/>
        <v>0</v>
      </c>
      <c r="J18" s="169">
        <f t="shared" si="1"/>
        <v>10.02</v>
      </c>
      <c r="K18" s="1">
        <f t="shared" si="2"/>
        <v>0</v>
      </c>
      <c r="L18" s="1">
        <f t="shared" si="3"/>
        <v>0</v>
      </c>
      <c r="M18" s="1"/>
      <c r="N18" s="1">
        <v>5.01</v>
      </c>
      <c r="O18" s="1"/>
      <c r="P18" s="161"/>
      <c r="Q18" s="174"/>
      <c r="R18" s="174"/>
      <c r="S18" s="150"/>
      <c r="V18" s="175"/>
      <c r="Z18">
        <v>0</v>
      </c>
    </row>
    <row r="19" spans="1:26" ht="24.95" customHeight="1" x14ac:dyDescent="0.25">
      <c r="A19" s="172">
        <v>9</v>
      </c>
      <c r="B19" s="169" t="s">
        <v>281</v>
      </c>
      <c r="C19" s="173" t="s">
        <v>298</v>
      </c>
      <c r="D19" s="169" t="s">
        <v>299</v>
      </c>
      <c r="E19" s="169" t="s">
        <v>284</v>
      </c>
      <c r="F19" s="170">
        <v>6</v>
      </c>
      <c r="G19" s="171"/>
      <c r="H19" s="171"/>
      <c r="I19" s="171">
        <f t="shared" si="0"/>
        <v>0</v>
      </c>
      <c r="J19" s="169">
        <f t="shared" si="1"/>
        <v>27.72</v>
      </c>
      <c r="K19" s="1">
        <f t="shared" si="2"/>
        <v>0</v>
      </c>
      <c r="L19" s="1">
        <f t="shared" si="3"/>
        <v>0</v>
      </c>
      <c r="M19" s="1"/>
      <c r="N19" s="1">
        <v>4.62</v>
      </c>
      <c r="O19" s="1"/>
      <c r="P19" s="161"/>
      <c r="Q19" s="174"/>
      <c r="R19" s="174"/>
      <c r="S19" s="150"/>
      <c r="V19" s="175"/>
      <c r="Z19">
        <v>0</v>
      </c>
    </row>
    <row r="20" spans="1:26" ht="24.95" customHeight="1" x14ac:dyDescent="0.25">
      <c r="A20" s="172">
        <v>10</v>
      </c>
      <c r="B20" s="169" t="s">
        <v>281</v>
      </c>
      <c r="C20" s="173" t="s">
        <v>298</v>
      </c>
      <c r="D20" s="169" t="s">
        <v>300</v>
      </c>
      <c r="E20" s="169" t="s">
        <v>284</v>
      </c>
      <c r="F20" s="170">
        <v>6</v>
      </c>
      <c r="G20" s="171"/>
      <c r="H20" s="171"/>
      <c r="I20" s="171">
        <f t="shared" si="0"/>
        <v>0</v>
      </c>
      <c r="J20" s="169">
        <f t="shared" si="1"/>
        <v>27.72</v>
      </c>
      <c r="K20" s="1">
        <f t="shared" si="2"/>
        <v>0</v>
      </c>
      <c r="L20" s="1">
        <f t="shared" si="3"/>
        <v>0</v>
      </c>
      <c r="M20" s="1"/>
      <c r="N20" s="1">
        <v>4.62</v>
      </c>
      <c r="O20" s="1"/>
      <c r="P20" s="161"/>
      <c r="Q20" s="174"/>
      <c r="R20" s="174"/>
      <c r="S20" s="150"/>
      <c r="V20" s="175"/>
      <c r="Z20">
        <v>0</v>
      </c>
    </row>
    <row r="21" spans="1:26" ht="24.95" customHeight="1" x14ac:dyDescent="0.25">
      <c r="A21" s="172">
        <v>11</v>
      </c>
      <c r="B21" s="169" t="s">
        <v>281</v>
      </c>
      <c r="C21" s="173" t="s">
        <v>301</v>
      </c>
      <c r="D21" s="169" t="s">
        <v>302</v>
      </c>
      <c r="E21" s="169" t="s">
        <v>109</v>
      </c>
      <c r="F21" s="170">
        <v>37</v>
      </c>
      <c r="G21" s="171"/>
      <c r="H21" s="171"/>
      <c r="I21" s="171">
        <f t="shared" si="0"/>
        <v>0</v>
      </c>
      <c r="J21" s="169">
        <f t="shared" si="1"/>
        <v>38.85</v>
      </c>
      <c r="K21" s="1">
        <f t="shared" si="2"/>
        <v>0</v>
      </c>
      <c r="L21" s="1">
        <f t="shared" si="3"/>
        <v>0</v>
      </c>
      <c r="M21" s="1"/>
      <c r="N21" s="1">
        <v>1.05</v>
      </c>
      <c r="O21" s="1"/>
      <c r="P21" s="161"/>
      <c r="Q21" s="174"/>
      <c r="R21" s="174"/>
      <c r="S21" s="150"/>
      <c r="V21" s="175"/>
      <c r="Z21">
        <v>0</v>
      </c>
    </row>
    <row r="22" spans="1:26" ht="24.95" customHeight="1" x14ac:dyDescent="0.25">
      <c r="A22" s="172">
        <v>12</v>
      </c>
      <c r="B22" s="169" t="s">
        <v>281</v>
      </c>
      <c r="C22" s="173" t="s">
        <v>303</v>
      </c>
      <c r="D22" s="169" t="s">
        <v>304</v>
      </c>
      <c r="E22" s="169" t="s">
        <v>284</v>
      </c>
      <c r="F22" s="170">
        <v>2</v>
      </c>
      <c r="G22" s="171"/>
      <c r="H22" s="171"/>
      <c r="I22" s="171">
        <f t="shared" si="0"/>
        <v>0</v>
      </c>
      <c r="J22" s="169">
        <f t="shared" si="1"/>
        <v>4.68</v>
      </c>
      <c r="K22" s="1">
        <f t="shared" si="2"/>
        <v>0</v>
      </c>
      <c r="L22" s="1">
        <f t="shared" si="3"/>
        <v>0</v>
      </c>
      <c r="M22" s="1"/>
      <c r="N22" s="1">
        <v>2.34</v>
      </c>
      <c r="O22" s="1"/>
      <c r="P22" s="161"/>
      <c r="Q22" s="174"/>
      <c r="R22" s="174"/>
      <c r="S22" s="150"/>
      <c r="V22" s="175"/>
      <c r="Z22">
        <v>0</v>
      </c>
    </row>
    <row r="23" spans="1:26" ht="24.95" customHeight="1" x14ac:dyDescent="0.25">
      <c r="A23" s="172">
        <v>13</v>
      </c>
      <c r="B23" s="169" t="s">
        <v>281</v>
      </c>
      <c r="C23" s="173" t="s">
        <v>305</v>
      </c>
      <c r="D23" s="169" t="s">
        <v>306</v>
      </c>
      <c r="E23" s="169" t="s">
        <v>284</v>
      </c>
      <c r="F23" s="170">
        <v>12</v>
      </c>
      <c r="G23" s="171"/>
      <c r="H23" s="171"/>
      <c r="I23" s="171">
        <f t="shared" si="0"/>
        <v>0</v>
      </c>
      <c r="J23" s="169">
        <f t="shared" si="1"/>
        <v>23.76</v>
      </c>
      <c r="K23" s="1">
        <f t="shared" si="2"/>
        <v>0</v>
      </c>
      <c r="L23" s="1">
        <f t="shared" si="3"/>
        <v>0</v>
      </c>
      <c r="M23" s="1"/>
      <c r="N23" s="1">
        <v>1.98</v>
      </c>
      <c r="O23" s="1"/>
      <c r="P23" s="161"/>
      <c r="Q23" s="174"/>
      <c r="R23" s="174"/>
      <c r="S23" s="150"/>
      <c r="V23" s="175"/>
      <c r="Z23">
        <v>0</v>
      </c>
    </row>
    <row r="24" spans="1:26" ht="24.95" customHeight="1" x14ac:dyDescent="0.25">
      <c r="A24" s="172">
        <v>14</v>
      </c>
      <c r="B24" s="169" t="s">
        <v>307</v>
      </c>
      <c r="C24" s="173" t="s">
        <v>308</v>
      </c>
      <c r="D24" s="169" t="s">
        <v>309</v>
      </c>
      <c r="E24" s="169" t="s">
        <v>109</v>
      </c>
      <c r="F24" s="170">
        <v>230</v>
      </c>
      <c r="G24" s="171"/>
      <c r="H24" s="171"/>
      <c r="I24" s="171">
        <f t="shared" si="0"/>
        <v>0</v>
      </c>
      <c r="J24" s="169">
        <f t="shared" si="1"/>
        <v>299</v>
      </c>
      <c r="K24" s="1">
        <f t="shared" si="2"/>
        <v>0</v>
      </c>
      <c r="L24" s="1">
        <f t="shared" si="3"/>
        <v>0</v>
      </c>
      <c r="M24" s="1"/>
      <c r="N24" s="1">
        <v>1.3</v>
      </c>
      <c r="O24" s="1"/>
      <c r="P24" s="161"/>
      <c r="Q24" s="174"/>
      <c r="R24" s="174"/>
      <c r="S24" s="150"/>
      <c r="V24" s="175"/>
      <c r="Z24">
        <v>0</v>
      </c>
    </row>
    <row r="25" spans="1:26" ht="24.95" customHeight="1" x14ac:dyDescent="0.25">
      <c r="A25" s="172">
        <v>15</v>
      </c>
      <c r="B25" s="169" t="s">
        <v>307</v>
      </c>
      <c r="C25" s="173" t="s">
        <v>310</v>
      </c>
      <c r="D25" s="169" t="s">
        <v>311</v>
      </c>
      <c r="E25" s="169" t="s">
        <v>312</v>
      </c>
      <c r="F25" s="170">
        <v>0.5</v>
      </c>
      <c r="G25" s="171"/>
      <c r="H25" s="171"/>
      <c r="I25" s="171">
        <f t="shared" si="0"/>
        <v>0</v>
      </c>
      <c r="J25" s="169">
        <f t="shared" si="1"/>
        <v>115.19</v>
      </c>
      <c r="K25" s="1">
        <f t="shared" si="2"/>
        <v>0</v>
      </c>
      <c r="L25" s="1">
        <f t="shared" si="3"/>
        <v>0</v>
      </c>
      <c r="M25" s="1"/>
      <c r="N25" s="1">
        <v>230.37</v>
      </c>
      <c r="O25" s="1"/>
      <c r="P25" s="161"/>
      <c r="Q25" s="174"/>
      <c r="R25" s="174"/>
      <c r="S25" s="150"/>
      <c r="V25" s="175"/>
      <c r="Z25">
        <v>0</v>
      </c>
    </row>
    <row r="26" spans="1:26" ht="24.95" customHeight="1" x14ac:dyDescent="0.25">
      <c r="A26" s="172">
        <v>16</v>
      </c>
      <c r="B26" s="169" t="s">
        <v>307</v>
      </c>
      <c r="C26" s="173" t="s">
        <v>313</v>
      </c>
      <c r="D26" s="169" t="s">
        <v>314</v>
      </c>
      <c r="E26" s="169" t="s">
        <v>284</v>
      </c>
      <c r="F26" s="170">
        <v>2</v>
      </c>
      <c r="G26" s="171"/>
      <c r="H26" s="171"/>
      <c r="I26" s="171">
        <f t="shared" si="0"/>
        <v>0</v>
      </c>
      <c r="J26" s="169">
        <f t="shared" si="1"/>
        <v>8.4</v>
      </c>
      <c r="K26" s="1">
        <f t="shared" si="2"/>
        <v>0</v>
      </c>
      <c r="L26" s="1">
        <f t="shared" si="3"/>
        <v>0</v>
      </c>
      <c r="M26" s="1"/>
      <c r="N26" s="1">
        <v>4.2</v>
      </c>
      <c r="O26" s="1"/>
      <c r="P26" s="161"/>
      <c r="Q26" s="174"/>
      <c r="R26" s="174"/>
      <c r="S26" s="150"/>
      <c r="V26" s="175"/>
      <c r="Z26">
        <v>0</v>
      </c>
    </row>
    <row r="27" spans="1:26" ht="24.95" customHeight="1" x14ac:dyDescent="0.25">
      <c r="A27" s="172">
        <v>17</v>
      </c>
      <c r="B27" s="169" t="s">
        <v>307</v>
      </c>
      <c r="C27" s="173" t="s">
        <v>315</v>
      </c>
      <c r="D27" s="169" t="s">
        <v>316</v>
      </c>
      <c r="E27" s="169" t="s">
        <v>284</v>
      </c>
      <c r="F27" s="170">
        <v>8</v>
      </c>
      <c r="G27" s="171"/>
      <c r="H27" s="171"/>
      <c r="I27" s="171">
        <f t="shared" si="0"/>
        <v>0</v>
      </c>
      <c r="J27" s="169">
        <f t="shared" si="1"/>
        <v>54.88</v>
      </c>
      <c r="K27" s="1">
        <f t="shared" si="2"/>
        <v>0</v>
      </c>
      <c r="L27" s="1">
        <f t="shared" si="3"/>
        <v>0</v>
      </c>
      <c r="M27" s="1"/>
      <c r="N27" s="1">
        <v>6.86</v>
      </c>
      <c r="O27" s="1"/>
      <c r="P27" s="161"/>
      <c r="Q27" s="174"/>
      <c r="R27" s="174"/>
      <c r="S27" s="150"/>
      <c r="V27" s="175"/>
      <c r="Z27">
        <v>0</v>
      </c>
    </row>
    <row r="28" spans="1:26" ht="24.95" customHeight="1" x14ac:dyDescent="0.25">
      <c r="A28" s="172">
        <v>18</v>
      </c>
      <c r="B28" s="169" t="s">
        <v>307</v>
      </c>
      <c r="C28" s="173" t="s">
        <v>317</v>
      </c>
      <c r="D28" s="169" t="s">
        <v>318</v>
      </c>
      <c r="E28" s="169" t="s">
        <v>284</v>
      </c>
      <c r="F28" s="170">
        <v>6</v>
      </c>
      <c r="G28" s="171"/>
      <c r="H28" s="171"/>
      <c r="I28" s="171">
        <f t="shared" si="0"/>
        <v>0</v>
      </c>
      <c r="J28" s="169">
        <f t="shared" si="1"/>
        <v>43.68</v>
      </c>
      <c r="K28" s="1">
        <f t="shared" si="2"/>
        <v>0</v>
      </c>
      <c r="L28" s="1">
        <f t="shared" si="3"/>
        <v>0</v>
      </c>
      <c r="M28" s="1"/>
      <c r="N28" s="1">
        <v>7.28</v>
      </c>
      <c r="O28" s="1"/>
      <c r="P28" s="161"/>
      <c r="Q28" s="174"/>
      <c r="R28" s="174"/>
      <c r="S28" s="150"/>
      <c r="V28" s="175"/>
      <c r="Z28">
        <v>0</v>
      </c>
    </row>
    <row r="29" spans="1:26" ht="24.95" customHeight="1" x14ac:dyDescent="0.25">
      <c r="A29" s="172">
        <v>19</v>
      </c>
      <c r="B29" s="169" t="s">
        <v>307</v>
      </c>
      <c r="C29" s="173" t="s">
        <v>319</v>
      </c>
      <c r="D29" s="169" t="s">
        <v>320</v>
      </c>
      <c r="E29" s="169" t="s">
        <v>284</v>
      </c>
      <c r="F29" s="170">
        <v>10</v>
      </c>
      <c r="G29" s="171"/>
      <c r="H29" s="171"/>
      <c r="I29" s="171">
        <f t="shared" si="0"/>
        <v>0</v>
      </c>
      <c r="J29" s="169">
        <f t="shared" si="1"/>
        <v>40.200000000000003</v>
      </c>
      <c r="K29" s="1">
        <f t="shared" si="2"/>
        <v>0</v>
      </c>
      <c r="L29" s="1">
        <f t="shared" si="3"/>
        <v>0</v>
      </c>
      <c r="M29" s="1"/>
      <c r="N29" s="1">
        <v>4.0199999999999996</v>
      </c>
      <c r="O29" s="1"/>
      <c r="P29" s="161"/>
      <c r="Q29" s="174"/>
      <c r="R29" s="174"/>
      <c r="S29" s="150"/>
      <c r="V29" s="175"/>
      <c r="Z29">
        <v>0</v>
      </c>
    </row>
    <row r="30" spans="1:26" ht="24.95" customHeight="1" x14ac:dyDescent="0.25">
      <c r="A30" s="172">
        <v>20</v>
      </c>
      <c r="B30" s="169" t="s">
        <v>307</v>
      </c>
      <c r="C30" s="173" t="s">
        <v>321</v>
      </c>
      <c r="D30" s="169" t="s">
        <v>322</v>
      </c>
      <c r="E30" s="169" t="s">
        <v>109</v>
      </c>
      <c r="F30" s="170">
        <v>52</v>
      </c>
      <c r="G30" s="171"/>
      <c r="H30" s="171"/>
      <c r="I30" s="171">
        <f t="shared" si="0"/>
        <v>0</v>
      </c>
      <c r="J30" s="169">
        <f t="shared" si="1"/>
        <v>21.84</v>
      </c>
      <c r="K30" s="1">
        <f t="shared" si="2"/>
        <v>0</v>
      </c>
      <c r="L30" s="1">
        <f t="shared" si="3"/>
        <v>0</v>
      </c>
      <c r="M30" s="1"/>
      <c r="N30" s="1">
        <v>0.42</v>
      </c>
      <c r="O30" s="1"/>
      <c r="P30" s="161"/>
      <c r="Q30" s="174"/>
      <c r="R30" s="174"/>
      <c r="S30" s="150"/>
      <c r="V30" s="175"/>
      <c r="Z30">
        <v>0</v>
      </c>
    </row>
    <row r="31" spans="1:26" ht="24.95" customHeight="1" x14ac:dyDescent="0.25">
      <c r="A31" s="172">
        <v>21</v>
      </c>
      <c r="B31" s="169" t="s">
        <v>307</v>
      </c>
      <c r="C31" s="173" t="s">
        <v>323</v>
      </c>
      <c r="D31" s="169" t="s">
        <v>324</v>
      </c>
      <c r="E31" s="169" t="s">
        <v>109</v>
      </c>
      <c r="F31" s="170">
        <v>94</v>
      </c>
      <c r="G31" s="171"/>
      <c r="H31" s="171"/>
      <c r="I31" s="171">
        <f t="shared" si="0"/>
        <v>0</v>
      </c>
      <c r="J31" s="169">
        <f t="shared" si="1"/>
        <v>68.62</v>
      </c>
      <c r="K31" s="1">
        <f t="shared" si="2"/>
        <v>0</v>
      </c>
      <c r="L31" s="1">
        <f t="shared" si="3"/>
        <v>0</v>
      </c>
      <c r="M31" s="1"/>
      <c r="N31" s="1">
        <v>0.73</v>
      </c>
      <c r="O31" s="1"/>
      <c r="P31" s="161"/>
      <c r="Q31" s="174"/>
      <c r="R31" s="174"/>
      <c r="S31" s="150"/>
      <c r="V31" s="175"/>
      <c r="Z31">
        <v>0</v>
      </c>
    </row>
    <row r="32" spans="1:26" ht="24.95" customHeight="1" x14ac:dyDescent="0.25">
      <c r="A32" s="172">
        <v>22</v>
      </c>
      <c r="B32" s="169" t="s">
        <v>307</v>
      </c>
      <c r="C32" s="173" t="s">
        <v>323</v>
      </c>
      <c r="D32" s="169" t="s">
        <v>325</v>
      </c>
      <c r="E32" s="169" t="s">
        <v>109</v>
      </c>
      <c r="F32" s="170">
        <v>42</v>
      </c>
      <c r="G32" s="171"/>
      <c r="H32" s="171"/>
      <c r="I32" s="171">
        <f t="shared" si="0"/>
        <v>0</v>
      </c>
      <c r="J32" s="169">
        <f t="shared" si="1"/>
        <v>30.66</v>
      </c>
      <c r="K32" s="1">
        <f t="shared" si="2"/>
        <v>0</v>
      </c>
      <c r="L32" s="1">
        <f t="shared" si="3"/>
        <v>0</v>
      </c>
      <c r="M32" s="1"/>
      <c r="N32" s="1">
        <v>0.73</v>
      </c>
      <c r="O32" s="1"/>
      <c r="P32" s="161"/>
      <c r="Q32" s="174"/>
      <c r="R32" s="174"/>
      <c r="S32" s="150"/>
      <c r="V32" s="175"/>
      <c r="Z32">
        <v>0</v>
      </c>
    </row>
    <row r="33" spans="1:26" ht="24.95" customHeight="1" x14ac:dyDescent="0.25">
      <c r="A33" s="172">
        <v>23</v>
      </c>
      <c r="B33" s="169" t="s">
        <v>307</v>
      </c>
      <c r="C33" s="173" t="s">
        <v>326</v>
      </c>
      <c r="D33" s="169" t="s">
        <v>327</v>
      </c>
      <c r="E33" s="169" t="s">
        <v>109</v>
      </c>
      <c r="F33" s="170">
        <v>33</v>
      </c>
      <c r="G33" s="171"/>
      <c r="H33" s="171"/>
      <c r="I33" s="171">
        <f t="shared" si="0"/>
        <v>0</v>
      </c>
      <c r="J33" s="169">
        <f t="shared" si="1"/>
        <v>20.79</v>
      </c>
      <c r="K33" s="1">
        <f t="shared" si="2"/>
        <v>0</v>
      </c>
      <c r="L33" s="1">
        <f t="shared" si="3"/>
        <v>0</v>
      </c>
      <c r="M33" s="1"/>
      <c r="N33" s="1">
        <v>0.63</v>
      </c>
      <c r="O33" s="1"/>
      <c r="P33" s="161"/>
      <c r="Q33" s="174"/>
      <c r="R33" s="174"/>
      <c r="S33" s="150"/>
      <c r="V33" s="175"/>
      <c r="Z33">
        <v>0</v>
      </c>
    </row>
    <row r="34" spans="1:26" ht="24.95" customHeight="1" x14ac:dyDescent="0.25">
      <c r="A34" s="172">
        <v>24</v>
      </c>
      <c r="B34" s="169" t="s">
        <v>307</v>
      </c>
      <c r="C34" s="173" t="s">
        <v>328</v>
      </c>
      <c r="D34" s="169" t="s">
        <v>329</v>
      </c>
      <c r="E34" s="169" t="s">
        <v>109</v>
      </c>
      <c r="F34" s="170">
        <v>22</v>
      </c>
      <c r="G34" s="171"/>
      <c r="H34" s="171"/>
      <c r="I34" s="171">
        <f t="shared" si="0"/>
        <v>0</v>
      </c>
      <c r="J34" s="169">
        <f t="shared" si="1"/>
        <v>16.28</v>
      </c>
      <c r="K34" s="1">
        <f t="shared" si="2"/>
        <v>0</v>
      </c>
      <c r="L34" s="1">
        <f t="shared" si="3"/>
        <v>0</v>
      </c>
      <c r="M34" s="1"/>
      <c r="N34" s="1">
        <v>0.74</v>
      </c>
      <c r="O34" s="1"/>
      <c r="P34" s="161"/>
      <c r="Q34" s="174"/>
      <c r="R34" s="174"/>
      <c r="S34" s="150"/>
      <c r="V34" s="175"/>
      <c r="Z34">
        <v>0</v>
      </c>
    </row>
    <row r="35" spans="1:26" ht="24.95" customHeight="1" x14ac:dyDescent="0.25">
      <c r="A35" s="172">
        <v>25</v>
      </c>
      <c r="B35" s="169" t="s">
        <v>307</v>
      </c>
      <c r="C35" s="173" t="s">
        <v>330</v>
      </c>
      <c r="D35" s="169" t="s">
        <v>288</v>
      </c>
      <c r="E35" s="169" t="s">
        <v>284</v>
      </c>
      <c r="F35" s="170">
        <v>100</v>
      </c>
      <c r="G35" s="171"/>
      <c r="H35" s="171"/>
      <c r="I35" s="171">
        <f t="shared" si="0"/>
        <v>0</v>
      </c>
      <c r="J35" s="169">
        <f t="shared" si="1"/>
        <v>40</v>
      </c>
      <c r="K35" s="1">
        <f t="shared" si="2"/>
        <v>0</v>
      </c>
      <c r="L35" s="1">
        <f t="shared" si="3"/>
        <v>0</v>
      </c>
      <c r="M35" s="1"/>
      <c r="N35" s="1">
        <v>0.4</v>
      </c>
      <c r="O35" s="1"/>
      <c r="P35" s="161"/>
      <c r="Q35" s="174"/>
      <c r="R35" s="174"/>
      <c r="S35" s="150"/>
      <c r="V35" s="175"/>
      <c r="Z35">
        <v>0</v>
      </c>
    </row>
    <row r="36" spans="1:26" ht="24.95" customHeight="1" x14ac:dyDescent="0.25">
      <c r="A36" s="172">
        <v>26</v>
      </c>
      <c r="B36" s="169" t="s">
        <v>307</v>
      </c>
      <c r="C36" s="173" t="s">
        <v>331</v>
      </c>
      <c r="D36" s="169" t="s">
        <v>309</v>
      </c>
      <c r="E36" s="169" t="s">
        <v>109</v>
      </c>
      <c r="F36" s="170">
        <v>230</v>
      </c>
      <c r="G36" s="171"/>
      <c r="H36" s="171"/>
      <c r="I36" s="171">
        <f t="shared" si="0"/>
        <v>0</v>
      </c>
      <c r="J36" s="169">
        <f t="shared" si="1"/>
        <v>632.5</v>
      </c>
      <c r="K36" s="1">
        <f t="shared" si="2"/>
        <v>0</v>
      </c>
      <c r="L36" s="1">
        <f t="shared" si="3"/>
        <v>0</v>
      </c>
      <c r="M36" s="1"/>
      <c r="N36" s="1">
        <v>2.75</v>
      </c>
      <c r="O36" s="1"/>
      <c r="P36" s="161"/>
      <c r="Q36" s="174"/>
      <c r="R36" s="174"/>
      <c r="S36" s="150"/>
      <c r="V36" s="175"/>
      <c r="Z36">
        <v>0</v>
      </c>
    </row>
    <row r="37" spans="1:26" ht="24.95" customHeight="1" x14ac:dyDescent="0.25">
      <c r="A37" s="172">
        <v>27</v>
      </c>
      <c r="B37" s="169" t="s">
        <v>307</v>
      </c>
      <c r="C37" s="173" t="s">
        <v>332</v>
      </c>
      <c r="D37" s="169" t="s">
        <v>311</v>
      </c>
      <c r="E37" s="169" t="s">
        <v>312</v>
      </c>
      <c r="F37" s="170">
        <v>0.5</v>
      </c>
      <c r="G37" s="171"/>
      <c r="H37" s="171"/>
      <c r="I37" s="171">
        <f t="shared" si="0"/>
        <v>0</v>
      </c>
      <c r="J37" s="169">
        <f t="shared" si="1"/>
        <v>128.75</v>
      </c>
      <c r="K37" s="1">
        <f t="shared" si="2"/>
        <v>0</v>
      </c>
      <c r="L37" s="1">
        <f t="shared" si="3"/>
        <v>0</v>
      </c>
      <c r="M37" s="1"/>
      <c r="N37" s="1">
        <v>257.5</v>
      </c>
      <c r="O37" s="1"/>
      <c r="P37" s="161"/>
      <c r="Q37" s="174"/>
      <c r="R37" s="174"/>
      <c r="S37" s="150"/>
      <c r="V37" s="175"/>
      <c r="Z37">
        <v>0</v>
      </c>
    </row>
    <row r="38" spans="1:26" ht="24.95" customHeight="1" x14ac:dyDescent="0.25">
      <c r="A38" s="172">
        <v>28</v>
      </c>
      <c r="B38" s="169" t="s">
        <v>307</v>
      </c>
      <c r="C38" s="173" t="s">
        <v>333</v>
      </c>
      <c r="D38" s="169" t="s">
        <v>334</v>
      </c>
      <c r="E38" s="169" t="s">
        <v>284</v>
      </c>
      <c r="F38" s="170">
        <v>1</v>
      </c>
      <c r="G38" s="171"/>
      <c r="H38" s="171"/>
      <c r="I38" s="171">
        <f t="shared" si="0"/>
        <v>0</v>
      </c>
      <c r="J38" s="169">
        <f t="shared" si="1"/>
        <v>358.59</v>
      </c>
      <c r="K38" s="1">
        <f t="shared" si="2"/>
        <v>0</v>
      </c>
      <c r="L38" s="1">
        <f t="shared" si="3"/>
        <v>0</v>
      </c>
      <c r="M38" s="1"/>
      <c r="N38" s="1">
        <v>358.59</v>
      </c>
      <c r="O38" s="1"/>
      <c r="P38" s="161"/>
      <c r="Q38" s="174"/>
      <c r="R38" s="174"/>
      <c r="S38" s="150"/>
      <c r="V38" s="175"/>
      <c r="Z38">
        <v>0</v>
      </c>
    </row>
    <row r="39" spans="1:26" ht="24.95" customHeight="1" x14ac:dyDescent="0.25">
      <c r="A39" s="172">
        <v>29</v>
      </c>
      <c r="B39" s="169" t="s">
        <v>307</v>
      </c>
      <c r="C39" s="173" t="s">
        <v>335</v>
      </c>
      <c r="D39" s="169" t="s">
        <v>336</v>
      </c>
      <c r="E39" s="169" t="s">
        <v>337</v>
      </c>
      <c r="F39" s="170">
        <v>16</v>
      </c>
      <c r="G39" s="171"/>
      <c r="H39" s="171"/>
      <c r="I39" s="171">
        <f t="shared" si="0"/>
        <v>0</v>
      </c>
      <c r="J39" s="169">
        <f t="shared" si="1"/>
        <v>247.2</v>
      </c>
      <c r="K39" s="1">
        <f t="shared" si="2"/>
        <v>0</v>
      </c>
      <c r="L39" s="1">
        <f t="shared" si="3"/>
        <v>0</v>
      </c>
      <c r="M39" s="1"/>
      <c r="N39" s="1">
        <v>15.45</v>
      </c>
      <c r="O39" s="1"/>
      <c r="P39" s="161"/>
      <c r="Q39" s="174"/>
      <c r="R39" s="174"/>
      <c r="S39" s="150"/>
      <c r="V39" s="175"/>
      <c r="Z39">
        <v>0</v>
      </c>
    </row>
    <row r="40" spans="1:26" ht="24.95" customHeight="1" x14ac:dyDescent="0.25">
      <c r="A40" s="172">
        <v>30</v>
      </c>
      <c r="B40" s="169" t="s">
        <v>307</v>
      </c>
      <c r="C40" s="173" t="s">
        <v>338</v>
      </c>
      <c r="D40" s="169" t="s">
        <v>339</v>
      </c>
      <c r="E40" s="169" t="s">
        <v>284</v>
      </c>
      <c r="F40" s="170">
        <v>2</v>
      </c>
      <c r="G40" s="171"/>
      <c r="H40" s="171"/>
      <c r="I40" s="171">
        <f t="shared" si="0"/>
        <v>0</v>
      </c>
      <c r="J40" s="169">
        <f t="shared" si="1"/>
        <v>27.98</v>
      </c>
      <c r="K40" s="1">
        <f t="shared" si="2"/>
        <v>0</v>
      </c>
      <c r="L40" s="1">
        <f t="shared" si="3"/>
        <v>0</v>
      </c>
      <c r="M40" s="1"/>
      <c r="N40" s="1">
        <v>13.99</v>
      </c>
      <c r="O40" s="1"/>
      <c r="P40" s="161"/>
      <c r="Q40" s="174"/>
      <c r="R40" s="174"/>
      <c r="S40" s="150"/>
      <c r="V40" s="175"/>
      <c r="Z40">
        <v>0</v>
      </c>
    </row>
    <row r="41" spans="1:26" ht="24.95" customHeight="1" x14ac:dyDescent="0.25">
      <c r="A41" s="172">
        <v>31</v>
      </c>
      <c r="B41" s="169" t="s">
        <v>307</v>
      </c>
      <c r="C41" s="173" t="s">
        <v>340</v>
      </c>
      <c r="D41" s="169" t="s">
        <v>341</v>
      </c>
      <c r="E41" s="169" t="s">
        <v>342</v>
      </c>
      <c r="F41" s="170">
        <v>1</v>
      </c>
      <c r="G41" s="171"/>
      <c r="H41" s="171"/>
      <c r="I41" s="171">
        <f t="shared" si="0"/>
        <v>0</v>
      </c>
      <c r="J41" s="169">
        <f t="shared" si="1"/>
        <v>345.16</v>
      </c>
      <c r="K41" s="1">
        <f t="shared" si="2"/>
        <v>0</v>
      </c>
      <c r="L41" s="1">
        <f t="shared" si="3"/>
        <v>0</v>
      </c>
      <c r="M41" s="1"/>
      <c r="N41" s="1">
        <v>345.16</v>
      </c>
      <c r="O41" s="1"/>
      <c r="P41" s="161"/>
      <c r="Q41" s="174"/>
      <c r="R41" s="174"/>
      <c r="S41" s="150"/>
      <c r="V41" s="175"/>
      <c r="Z41">
        <v>0</v>
      </c>
    </row>
    <row r="42" spans="1:26" ht="24.95" customHeight="1" x14ac:dyDescent="0.25">
      <c r="A42" s="172">
        <v>32</v>
      </c>
      <c r="B42" s="169" t="s">
        <v>307</v>
      </c>
      <c r="C42" s="173" t="s">
        <v>343</v>
      </c>
      <c r="D42" s="169" t="s">
        <v>344</v>
      </c>
      <c r="E42" s="169" t="s">
        <v>109</v>
      </c>
      <c r="F42" s="170">
        <v>1</v>
      </c>
      <c r="G42" s="171"/>
      <c r="H42" s="171"/>
      <c r="I42" s="171">
        <f t="shared" si="0"/>
        <v>0</v>
      </c>
      <c r="J42" s="169">
        <f t="shared" si="1"/>
        <v>390.65</v>
      </c>
      <c r="K42" s="1">
        <f t="shared" si="2"/>
        <v>0</v>
      </c>
      <c r="L42" s="1">
        <f t="shared" si="3"/>
        <v>0</v>
      </c>
      <c r="M42" s="1"/>
      <c r="N42" s="1">
        <v>390.65</v>
      </c>
      <c r="O42" s="1"/>
      <c r="P42" s="161"/>
      <c r="Q42" s="174"/>
      <c r="R42" s="174"/>
      <c r="S42" s="150"/>
      <c r="V42" s="175"/>
      <c r="Z42">
        <v>0</v>
      </c>
    </row>
    <row r="43" spans="1:26" ht="24.95" customHeight="1" x14ac:dyDescent="0.25">
      <c r="A43" s="172">
        <v>33</v>
      </c>
      <c r="B43" s="169" t="s">
        <v>307</v>
      </c>
      <c r="C43" s="173" t="s">
        <v>345</v>
      </c>
      <c r="D43" s="169" t="s">
        <v>346</v>
      </c>
      <c r="E43" s="169" t="s">
        <v>342</v>
      </c>
      <c r="F43" s="170">
        <v>1</v>
      </c>
      <c r="G43" s="171"/>
      <c r="H43" s="171"/>
      <c r="I43" s="171">
        <f t="shared" ref="I43:I64" si="4">ROUND(F43*(G43+H43),2)</f>
        <v>0</v>
      </c>
      <c r="J43" s="169">
        <f t="shared" ref="J43:J64" si="5">ROUND(F43*(N43),2)</f>
        <v>844.6</v>
      </c>
      <c r="K43" s="1">
        <f t="shared" ref="K43:K64" si="6">ROUND(F43*(O43),2)</f>
        <v>0</v>
      </c>
      <c r="L43" s="1">
        <f t="shared" si="3"/>
        <v>0</v>
      </c>
      <c r="M43" s="1"/>
      <c r="N43" s="1">
        <v>844.6</v>
      </c>
      <c r="O43" s="1"/>
      <c r="P43" s="161"/>
      <c r="Q43" s="174"/>
      <c r="R43" s="174"/>
      <c r="S43" s="150"/>
      <c r="V43" s="175"/>
      <c r="Z43">
        <v>0</v>
      </c>
    </row>
    <row r="44" spans="1:26" ht="24.95" customHeight="1" x14ac:dyDescent="0.25">
      <c r="A44" s="172">
        <v>34</v>
      </c>
      <c r="B44" s="169" t="s">
        <v>239</v>
      </c>
      <c r="C44" s="173" t="s">
        <v>347</v>
      </c>
      <c r="D44" s="169" t="s">
        <v>324</v>
      </c>
      <c r="E44" s="169" t="s">
        <v>109</v>
      </c>
      <c r="F44" s="170">
        <v>94</v>
      </c>
      <c r="G44" s="171"/>
      <c r="H44" s="171"/>
      <c r="I44" s="171">
        <f t="shared" si="4"/>
        <v>0</v>
      </c>
      <c r="J44" s="169">
        <f t="shared" si="5"/>
        <v>94.94</v>
      </c>
      <c r="K44" s="1">
        <f t="shared" si="6"/>
        <v>0</v>
      </c>
      <c r="L44" s="1"/>
      <c r="M44" s="1">
        <f t="shared" ref="M44:M60" si="7">ROUND(F44*(G44),2)</f>
        <v>0</v>
      </c>
      <c r="N44" s="1">
        <v>1.01</v>
      </c>
      <c r="O44" s="1"/>
      <c r="P44" s="161"/>
      <c r="Q44" s="174"/>
      <c r="R44" s="174"/>
      <c r="S44" s="150"/>
      <c r="V44" s="175"/>
      <c r="Z44">
        <v>0</v>
      </c>
    </row>
    <row r="45" spans="1:26" ht="24.95" customHeight="1" x14ac:dyDescent="0.25">
      <c r="A45" s="172">
        <v>35</v>
      </c>
      <c r="B45" s="169" t="s">
        <v>239</v>
      </c>
      <c r="C45" s="173" t="s">
        <v>348</v>
      </c>
      <c r="D45" s="169" t="s">
        <v>294</v>
      </c>
      <c r="E45" s="169" t="s">
        <v>284</v>
      </c>
      <c r="F45" s="170">
        <v>6</v>
      </c>
      <c r="G45" s="171"/>
      <c r="H45" s="171"/>
      <c r="I45" s="171">
        <f t="shared" si="4"/>
        <v>0</v>
      </c>
      <c r="J45" s="169">
        <f t="shared" si="5"/>
        <v>41.58</v>
      </c>
      <c r="K45" s="1">
        <f t="shared" si="6"/>
        <v>0</v>
      </c>
      <c r="L45" s="1"/>
      <c r="M45" s="1">
        <f t="shared" si="7"/>
        <v>0</v>
      </c>
      <c r="N45" s="1">
        <v>6.93</v>
      </c>
      <c r="O45" s="1"/>
      <c r="P45" s="161"/>
      <c r="Q45" s="174"/>
      <c r="R45" s="174"/>
      <c r="S45" s="150"/>
      <c r="V45" s="175"/>
      <c r="Z45">
        <v>0</v>
      </c>
    </row>
    <row r="46" spans="1:26" ht="24.95" customHeight="1" x14ac:dyDescent="0.25">
      <c r="A46" s="172">
        <v>36</v>
      </c>
      <c r="B46" s="169" t="s">
        <v>239</v>
      </c>
      <c r="C46" s="173" t="s">
        <v>349</v>
      </c>
      <c r="D46" s="169" t="s">
        <v>296</v>
      </c>
      <c r="E46" s="169" t="s">
        <v>284</v>
      </c>
      <c r="F46" s="170">
        <v>2</v>
      </c>
      <c r="G46" s="171"/>
      <c r="H46" s="171"/>
      <c r="I46" s="171">
        <f t="shared" si="4"/>
        <v>0</v>
      </c>
      <c r="J46" s="169">
        <f t="shared" si="5"/>
        <v>240.84</v>
      </c>
      <c r="K46" s="1">
        <f t="shared" si="6"/>
        <v>0</v>
      </c>
      <c r="L46" s="1"/>
      <c r="M46" s="1">
        <f t="shared" si="7"/>
        <v>0</v>
      </c>
      <c r="N46" s="1">
        <v>120.42</v>
      </c>
      <c r="O46" s="1"/>
      <c r="P46" s="161"/>
      <c r="Q46" s="174"/>
      <c r="R46" s="174"/>
      <c r="S46" s="150"/>
      <c r="V46" s="175"/>
      <c r="Z46">
        <v>0</v>
      </c>
    </row>
    <row r="47" spans="1:26" ht="24.95" customHeight="1" x14ac:dyDescent="0.25">
      <c r="A47" s="172">
        <v>37</v>
      </c>
      <c r="B47" s="169" t="s">
        <v>239</v>
      </c>
      <c r="C47" s="173" t="s">
        <v>350</v>
      </c>
      <c r="D47" s="169" t="s">
        <v>297</v>
      </c>
      <c r="E47" s="169" t="s">
        <v>284</v>
      </c>
      <c r="F47" s="170">
        <v>2</v>
      </c>
      <c r="G47" s="171"/>
      <c r="H47" s="171"/>
      <c r="I47" s="171">
        <f t="shared" si="4"/>
        <v>0</v>
      </c>
      <c r="J47" s="169">
        <f t="shared" si="5"/>
        <v>94.38</v>
      </c>
      <c r="K47" s="1">
        <f t="shared" si="6"/>
        <v>0</v>
      </c>
      <c r="L47" s="1"/>
      <c r="M47" s="1">
        <f t="shared" si="7"/>
        <v>0</v>
      </c>
      <c r="N47" s="1">
        <v>47.19</v>
      </c>
      <c r="O47" s="1"/>
      <c r="P47" s="161"/>
      <c r="Q47" s="174"/>
      <c r="R47" s="174"/>
      <c r="S47" s="150"/>
      <c r="V47" s="175"/>
      <c r="Z47">
        <v>0</v>
      </c>
    </row>
    <row r="48" spans="1:26" ht="24.95" customHeight="1" x14ac:dyDescent="0.25">
      <c r="A48" s="172">
        <v>38</v>
      </c>
      <c r="B48" s="169" t="s">
        <v>239</v>
      </c>
      <c r="C48" s="173" t="s">
        <v>351</v>
      </c>
      <c r="D48" s="169" t="s">
        <v>339</v>
      </c>
      <c r="E48" s="169" t="s">
        <v>284</v>
      </c>
      <c r="F48" s="170">
        <v>2</v>
      </c>
      <c r="G48" s="171"/>
      <c r="H48" s="171"/>
      <c r="I48" s="171">
        <f t="shared" si="4"/>
        <v>0</v>
      </c>
      <c r="J48" s="169">
        <f t="shared" si="5"/>
        <v>53.04</v>
      </c>
      <c r="K48" s="1">
        <f t="shared" si="6"/>
        <v>0</v>
      </c>
      <c r="L48" s="1"/>
      <c r="M48" s="1">
        <f t="shared" si="7"/>
        <v>0</v>
      </c>
      <c r="N48" s="1">
        <v>26.52</v>
      </c>
      <c r="O48" s="1"/>
      <c r="P48" s="161"/>
      <c r="Q48" s="174"/>
      <c r="R48" s="174"/>
      <c r="S48" s="150"/>
      <c r="V48" s="175"/>
      <c r="Z48">
        <v>0</v>
      </c>
    </row>
    <row r="49" spans="1:26" ht="24.95" customHeight="1" x14ac:dyDescent="0.25">
      <c r="A49" s="172">
        <v>39</v>
      </c>
      <c r="B49" s="169" t="s">
        <v>239</v>
      </c>
      <c r="C49" s="173" t="s">
        <v>352</v>
      </c>
      <c r="D49" s="169" t="s">
        <v>320</v>
      </c>
      <c r="E49" s="169" t="s">
        <v>284</v>
      </c>
      <c r="F49" s="170">
        <v>10</v>
      </c>
      <c r="G49" s="171"/>
      <c r="H49" s="171"/>
      <c r="I49" s="171">
        <f t="shared" si="4"/>
        <v>0</v>
      </c>
      <c r="J49" s="169">
        <f t="shared" si="5"/>
        <v>15.3</v>
      </c>
      <c r="K49" s="1">
        <f t="shared" si="6"/>
        <v>0</v>
      </c>
      <c r="L49" s="1"/>
      <c r="M49" s="1">
        <f t="shared" si="7"/>
        <v>0</v>
      </c>
      <c r="N49" s="1">
        <v>1.53</v>
      </c>
      <c r="O49" s="1"/>
      <c r="P49" s="161"/>
      <c r="Q49" s="174"/>
      <c r="R49" s="174"/>
      <c r="S49" s="150"/>
      <c r="V49" s="175"/>
      <c r="Z49">
        <v>0</v>
      </c>
    </row>
    <row r="50" spans="1:26" ht="24.95" customHeight="1" x14ac:dyDescent="0.25">
      <c r="A50" s="172">
        <v>40</v>
      </c>
      <c r="B50" s="169" t="s">
        <v>239</v>
      </c>
      <c r="C50" s="173" t="s">
        <v>353</v>
      </c>
      <c r="D50" s="169" t="s">
        <v>304</v>
      </c>
      <c r="E50" s="169" t="s">
        <v>284</v>
      </c>
      <c r="F50" s="170">
        <v>2</v>
      </c>
      <c r="G50" s="171"/>
      <c r="H50" s="171"/>
      <c r="I50" s="171">
        <f t="shared" si="4"/>
        <v>0</v>
      </c>
      <c r="J50" s="169">
        <f t="shared" si="5"/>
        <v>2.58</v>
      </c>
      <c r="K50" s="1">
        <f t="shared" si="6"/>
        <v>0</v>
      </c>
      <c r="L50" s="1"/>
      <c r="M50" s="1">
        <f t="shared" si="7"/>
        <v>0</v>
      </c>
      <c r="N50" s="1">
        <v>1.29</v>
      </c>
      <c r="O50" s="1"/>
      <c r="P50" s="161"/>
      <c r="Q50" s="174"/>
      <c r="R50" s="174"/>
      <c r="S50" s="150"/>
      <c r="V50" s="175"/>
      <c r="Z50">
        <v>0</v>
      </c>
    </row>
    <row r="51" spans="1:26" ht="24.95" customHeight="1" x14ac:dyDescent="0.25">
      <c r="A51" s="172">
        <v>41</v>
      </c>
      <c r="B51" s="169" t="s">
        <v>239</v>
      </c>
      <c r="C51" s="173" t="s">
        <v>354</v>
      </c>
      <c r="D51" s="169" t="s">
        <v>283</v>
      </c>
      <c r="E51" s="169" t="s">
        <v>284</v>
      </c>
      <c r="F51" s="170">
        <v>6</v>
      </c>
      <c r="G51" s="171"/>
      <c r="H51" s="171"/>
      <c r="I51" s="171">
        <f t="shared" si="4"/>
        <v>0</v>
      </c>
      <c r="J51" s="169">
        <f t="shared" si="5"/>
        <v>1.38</v>
      </c>
      <c r="K51" s="1">
        <f t="shared" si="6"/>
        <v>0</v>
      </c>
      <c r="L51" s="1"/>
      <c r="M51" s="1">
        <f t="shared" si="7"/>
        <v>0</v>
      </c>
      <c r="N51" s="1">
        <v>0.23</v>
      </c>
      <c r="O51" s="1"/>
      <c r="P51" s="161"/>
      <c r="Q51" s="174"/>
      <c r="R51" s="174"/>
      <c r="S51" s="150"/>
      <c r="V51" s="175"/>
      <c r="Z51">
        <v>0</v>
      </c>
    </row>
    <row r="52" spans="1:26" ht="24.95" customHeight="1" x14ac:dyDescent="0.25">
      <c r="A52" s="172">
        <v>42</v>
      </c>
      <c r="B52" s="169" t="s">
        <v>239</v>
      </c>
      <c r="C52" s="173" t="s">
        <v>355</v>
      </c>
      <c r="D52" s="169" t="s">
        <v>286</v>
      </c>
      <c r="E52" s="169" t="s">
        <v>284</v>
      </c>
      <c r="F52" s="170">
        <v>20</v>
      </c>
      <c r="G52" s="171"/>
      <c r="H52" s="171"/>
      <c r="I52" s="171">
        <f t="shared" si="4"/>
        <v>0</v>
      </c>
      <c r="J52" s="169">
        <f t="shared" si="5"/>
        <v>42.6</v>
      </c>
      <c r="K52" s="1">
        <f t="shared" si="6"/>
        <v>0</v>
      </c>
      <c r="L52" s="1"/>
      <c r="M52" s="1">
        <f t="shared" si="7"/>
        <v>0</v>
      </c>
      <c r="N52" s="1">
        <v>2.13</v>
      </c>
      <c r="O52" s="1"/>
      <c r="P52" s="161"/>
      <c r="Q52" s="174"/>
      <c r="R52" s="174"/>
      <c r="S52" s="150"/>
      <c r="V52" s="175"/>
      <c r="Z52">
        <v>0</v>
      </c>
    </row>
    <row r="53" spans="1:26" ht="24.95" customHeight="1" x14ac:dyDescent="0.25">
      <c r="A53" s="172">
        <v>43</v>
      </c>
      <c r="B53" s="169" t="s">
        <v>239</v>
      </c>
      <c r="C53" s="173" t="s">
        <v>356</v>
      </c>
      <c r="D53" s="169" t="s">
        <v>327</v>
      </c>
      <c r="E53" s="169" t="s">
        <v>109</v>
      </c>
      <c r="F53" s="170">
        <v>33</v>
      </c>
      <c r="G53" s="171"/>
      <c r="H53" s="171"/>
      <c r="I53" s="171">
        <f t="shared" si="4"/>
        <v>0</v>
      </c>
      <c r="J53" s="169">
        <f t="shared" si="5"/>
        <v>52.47</v>
      </c>
      <c r="K53" s="1">
        <f t="shared" si="6"/>
        <v>0</v>
      </c>
      <c r="L53" s="1"/>
      <c r="M53" s="1">
        <f t="shared" si="7"/>
        <v>0</v>
      </c>
      <c r="N53" s="1">
        <v>1.5899999999999999</v>
      </c>
      <c r="O53" s="1"/>
      <c r="P53" s="161"/>
      <c r="Q53" s="174"/>
      <c r="R53" s="174"/>
      <c r="S53" s="150"/>
      <c r="V53" s="175"/>
      <c r="Z53">
        <v>0</v>
      </c>
    </row>
    <row r="54" spans="1:26" ht="24.95" customHeight="1" x14ac:dyDescent="0.25">
      <c r="A54" s="172">
        <v>44</v>
      </c>
      <c r="B54" s="169" t="s">
        <v>239</v>
      </c>
      <c r="C54" s="173" t="s">
        <v>357</v>
      </c>
      <c r="D54" s="169" t="s">
        <v>325</v>
      </c>
      <c r="E54" s="169" t="s">
        <v>109</v>
      </c>
      <c r="F54" s="170">
        <v>42</v>
      </c>
      <c r="G54" s="171"/>
      <c r="H54" s="171"/>
      <c r="I54" s="171">
        <f t="shared" si="4"/>
        <v>0</v>
      </c>
      <c r="J54" s="169">
        <f t="shared" si="5"/>
        <v>42.42</v>
      </c>
      <c r="K54" s="1">
        <f t="shared" si="6"/>
        <v>0</v>
      </c>
      <c r="L54" s="1"/>
      <c r="M54" s="1">
        <f t="shared" si="7"/>
        <v>0</v>
      </c>
      <c r="N54" s="1">
        <v>1.01</v>
      </c>
      <c r="O54" s="1"/>
      <c r="P54" s="161"/>
      <c r="Q54" s="174"/>
      <c r="R54" s="174"/>
      <c r="S54" s="150"/>
      <c r="V54" s="175"/>
      <c r="Z54">
        <v>0</v>
      </c>
    </row>
    <row r="55" spans="1:26" ht="24.95" customHeight="1" x14ac:dyDescent="0.25">
      <c r="A55" s="172">
        <v>45</v>
      </c>
      <c r="B55" s="169" t="s">
        <v>239</v>
      </c>
      <c r="C55" s="173" t="s">
        <v>358</v>
      </c>
      <c r="D55" s="169" t="s">
        <v>329</v>
      </c>
      <c r="E55" s="169" t="s">
        <v>109</v>
      </c>
      <c r="F55" s="170">
        <v>22</v>
      </c>
      <c r="G55" s="171"/>
      <c r="H55" s="171"/>
      <c r="I55" s="171">
        <f t="shared" si="4"/>
        <v>0</v>
      </c>
      <c r="J55" s="169">
        <f t="shared" si="5"/>
        <v>40.26</v>
      </c>
      <c r="K55" s="1">
        <f t="shared" si="6"/>
        <v>0</v>
      </c>
      <c r="L55" s="1"/>
      <c r="M55" s="1">
        <f t="shared" si="7"/>
        <v>0</v>
      </c>
      <c r="N55" s="1">
        <v>1.83</v>
      </c>
      <c r="O55" s="1"/>
      <c r="P55" s="161"/>
      <c r="Q55" s="174"/>
      <c r="R55" s="174"/>
      <c r="S55" s="150"/>
      <c r="V55" s="175"/>
      <c r="Z55">
        <v>0</v>
      </c>
    </row>
    <row r="56" spans="1:26" ht="24.95" customHeight="1" x14ac:dyDescent="0.25">
      <c r="A56" s="172">
        <v>46</v>
      </c>
      <c r="B56" s="169" t="s">
        <v>239</v>
      </c>
      <c r="C56" s="173" t="s">
        <v>359</v>
      </c>
      <c r="D56" s="169" t="s">
        <v>322</v>
      </c>
      <c r="E56" s="169" t="s">
        <v>109</v>
      </c>
      <c r="F56" s="170">
        <v>52</v>
      </c>
      <c r="G56" s="171"/>
      <c r="H56" s="171"/>
      <c r="I56" s="171">
        <f t="shared" si="4"/>
        <v>0</v>
      </c>
      <c r="J56" s="169">
        <f t="shared" si="5"/>
        <v>60.84</v>
      </c>
      <c r="K56" s="1">
        <f t="shared" si="6"/>
        <v>0</v>
      </c>
      <c r="L56" s="1"/>
      <c r="M56" s="1">
        <f t="shared" si="7"/>
        <v>0</v>
      </c>
      <c r="N56" s="1">
        <v>1.17</v>
      </c>
      <c r="O56" s="1"/>
      <c r="P56" s="161"/>
      <c r="Q56" s="174"/>
      <c r="R56" s="174"/>
      <c r="S56" s="150"/>
      <c r="V56" s="175"/>
      <c r="Z56">
        <v>0</v>
      </c>
    </row>
    <row r="57" spans="1:26" ht="24.95" customHeight="1" x14ac:dyDescent="0.25">
      <c r="A57" s="172">
        <v>47</v>
      </c>
      <c r="B57" s="169" t="s">
        <v>239</v>
      </c>
      <c r="C57" s="173" t="s">
        <v>360</v>
      </c>
      <c r="D57" s="169" t="s">
        <v>302</v>
      </c>
      <c r="E57" s="169" t="s">
        <v>109</v>
      </c>
      <c r="F57" s="170">
        <v>37</v>
      </c>
      <c r="G57" s="171"/>
      <c r="H57" s="171"/>
      <c r="I57" s="171">
        <f t="shared" si="4"/>
        <v>0</v>
      </c>
      <c r="J57" s="169">
        <f t="shared" si="5"/>
        <v>42.92</v>
      </c>
      <c r="K57" s="1">
        <f t="shared" si="6"/>
        <v>0</v>
      </c>
      <c r="L57" s="1"/>
      <c r="M57" s="1">
        <f t="shared" si="7"/>
        <v>0</v>
      </c>
      <c r="N57" s="1">
        <v>1.1599999999999999</v>
      </c>
      <c r="O57" s="1"/>
      <c r="P57" s="161"/>
      <c r="Q57" s="174"/>
      <c r="R57" s="174"/>
      <c r="S57" s="150"/>
      <c r="V57" s="175"/>
      <c r="Z57">
        <v>0</v>
      </c>
    </row>
    <row r="58" spans="1:26" ht="24.95" customHeight="1" x14ac:dyDescent="0.25">
      <c r="A58" s="172">
        <v>48</v>
      </c>
      <c r="B58" s="169" t="s">
        <v>239</v>
      </c>
      <c r="C58" s="173" t="s">
        <v>361</v>
      </c>
      <c r="D58" s="169" t="s">
        <v>299</v>
      </c>
      <c r="E58" s="169" t="s">
        <v>284</v>
      </c>
      <c r="F58" s="170">
        <v>6</v>
      </c>
      <c r="G58" s="171"/>
      <c r="H58" s="171"/>
      <c r="I58" s="171">
        <f t="shared" si="4"/>
        <v>0</v>
      </c>
      <c r="J58" s="169">
        <f t="shared" si="5"/>
        <v>195.36</v>
      </c>
      <c r="K58" s="1">
        <f t="shared" si="6"/>
        <v>0</v>
      </c>
      <c r="L58" s="1"/>
      <c r="M58" s="1">
        <f t="shared" si="7"/>
        <v>0</v>
      </c>
      <c r="N58" s="1">
        <v>32.56</v>
      </c>
      <c r="O58" s="1"/>
      <c r="P58" s="161"/>
      <c r="Q58" s="174"/>
      <c r="R58" s="174"/>
      <c r="S58" s="150"/>
      <c r="V58" s="175"/>
      <c r="Z58">
        <v>0</v>
      </c>
    </row>
    <row r="59" spans="1:26" ht="24.95" customHeight="1" x14ac:dyDescent="0.25">
      <c r="A59" s="172">
        <v>49</v>
      </c>
      <c r="B59" s="169" t="s">
        <v>239</v>
      </c>
      <c r="C59" s="173" t="s">
        <v>362</v>
      </c>
      <c r="D59" s="169" t="s">
        <v>300</v>
      </c>
      <c r="E59" s="169" t="s">
        <v>284</v>
      </c>
      <c r="F59" s="170">
        <v>6</v>
      </c>
      <c r="G59" s="171"/>
      <c r="H59" s="171"/>
      <c r="I59" s="171">
        <f t="shared" si="4"/>
        <v>0</v>
      </c>
      <c r="J59" s="169">
        <f t="shared" si="5"/>
        <v>195.42</v>
      </c>
      <c r="K59" s="1">
        <f t="shared" si="6"/>
        <v>0</v>
      </c>
      <c r="L59" s="1"/>
      <c r="M59" s="1">
        <f t="shared" si="7"/>
        <v>0</v>
      </c>
      <c r="N59" s="1">
        <v>32.57</v>
      </c>
      <c r="O59" s="1"/>
      <c r="P59" s="161"/>
      <c r="Q59" s="174"/>
      <c r="R59" s="174"/>
      <c r="S59" s="150"/>
      <c r="V59" s="175"/>
      <c r="Z59">
        <v>0</v>
      </c>
    </row>
    <row r="60" spans="1:26" ht="24.95" customHeight="1" x14ac:dyDescent="0.25">
      <c r="A60" s="172">
        <v>50</v>
      </c>
      <c r="B60" s="169" t="s">
        <v>239</v>
      </c>
      <c r="C60" s="173" t="s">
        <v>363</v>
      </c>
      <c r="D60" s="169" t="s">
        <v>314</v>
      </c>
      <c r="E60" s="169" t="s">
        <v>284</v>
      </c>
      <c r="F60" s="170">
        <v>2</v>
      </c>
      <c r="G60" s="171"/>
      <c r="H60" s="171"/>
      <c r="I60" s="171">
        <f t="shared" si="4"/>
        <v>0</v>
      </c>
      <c r="J60" s="169">
        <f t="shared" si="5"/>
        <v>97.34</v>
      </c>
      <c r="K60" s="1">
        <f t="shared" si="6"/>
        <v>0</v>
      </c>
      <c r="L60" s="1"/>
      <c r="M60" s="1">
        <f t="shared" si="7"/>
        <v>0</v>
      </c>
      <c r="N60" s="1">
        <v>48.67</v>
      </c>
      <c r="O60" s="1"/>
      <c r="P60" s="161"/>
      <c r="Q60" s="174"/>
      <c r="R60" s="174"/>
      <c r="S60" s="150"/>
      <c r="V60" s="175"/>
      <c r="Z60">
        <v>0</v>
      </c>
    </row>
    <row r="61" spans="1:26" ht="24.95" customHeight="1" x14ac:dyDescent="0.25">
      <c r="A61" s="172">
        <v>51</v>
      </c>
      <c r="B61" s="169" t="s">
        <v>307</v>
      </c>
      <c r="C61" s="173" t="s">
        <v>364</v>
      </c>
      <c r="D61" s="169" t="s">
        <v>365</v>
      </c>
      <c r="E61" s="169" t="s">
        <v>366</v>
      </c>
      <c r="F61" s="170">
        <v>3</v>
      </c>
      <c r="G61" s="181"/>
      <c r="H61" s="181"/>
      <c r="I61" s="181">
        <f t="shared" si="4"/>
        <v>0</v>
      </c>
      <c r="J61" s="169">
        <f t="shared" si="5"/>
        <v>74.22</v>
      </c>
      <c r="K61" s="1">
        <f t="shared" si="6"/>
        <v>0</v>
      </c>
      <c r="L61" s="1">
        <f>ROUND(F61*(G61),2)</f>
        <v>0</v>
      </c>
      <c r="M61" s="1"/>
      <c r="N61" s="1">
        <v>24.740599312782287</v>
      </c>
      <c r="O61" s="1"/>
      <c r="P61" s="161"/>
      <c r="Q61" s="174"/>
      <c r="R61" s="174"/>
      <c r="S61" s="150"/>
      <c r="V61" s="175"/>
      <c r="Z61">
        <v>0</v>
      </c>
    </row>
    <row r="62" spans="1:26" ht="24.95" customHeight="1" x14ac:dyDescent="0.25">
      <c r="A62" s="172">
        <v>52</v>
      </c>
      <c r="B62" s="169" t="s">
        <v>307</v>
      </c>
      <c r="C62" s="173" t="s">
        <v>367</v>
      </c>
      <c r="D62" s="169" t="s">
        <v>368</v>
      </c>
      <c r="E62" s="169" t="s">
        <v>366</v>
      </c>
      <c r="F62" s="170">
        <v>6</v>
      </c>
      <c r="G62" s="181"/>
      <c r="H62" s="181"/>
      <c r="I62" s="181">
        <f t="shared" si="4"/>
        <v>0</v>
      </c>
      <c r="J62" s="169">
        <f t="shared" si="5"/>
        <v>208.82</v>
      </c>
      <c r="K62" s="1">
        <f t="shared" si="6"/>
        <v>0</v>
      </c>
      <c r="L62" s="1">
        <f>ROUND(F62*(G62),2)</f>
        <v>0</v>
      </c>
      <c r="M62" s="1"/>
      <c r="N62" s="1">
        <v>34.803699033260344</v>
      </c>
      <c r="O62" s="1"/>
      <c r="P62" s="161"/>
      <c r="Q62" s="174"/>
      <c r="R62" s="174"/>
      <c r="S62" s="150"/>
      <c r="V62" s="175"/>
      <c r="Z62">
        <v>0</v>
      </c>
    </row>
    <row r="63" spans="1:26" ht="24.95" customHeight="1" x14ac:dyDescent="0.25">
      <c r="A63" s="172">
        <v>53</v>
      </c>
      <c r="B63" s="169" t="s">
        <v>307</v>
      </c>
      <c r="C63" s="173" t="s">
        <v>369</v>
      </c>
      <c r="D63" s="169" t="s">
        <v>370</v>
      </c>
      <c r="E63" s="169" t="s">
        <v>366</v>
      </c>
      <c r="F63" s="170">
        <v>6</v>
      </c>
      <c r="G63" s="181"/>
      <c r="H63" s="181"/>
      <c r="I63" s="181">
        <f t="shared" si="4"/>
        <v>0</v>
      </c>
      <c r="J63" s="169">
        <f t="shared" si="5"/>
        <v>208.82</v>
      </c>
      <c r="K63" s="1">
        <f t="shared" si="6"/>
        <v>0</v>
      </c>
      <c r="L63" s="1">
        <f>ROUND(F63*(G63),2)</f>
        <v>0</v>
      </c>
      <c r="M63" s="1"/>
      <c r="N63" s="1">
        <v>34.803699033260344</v>
      </c>
      <c r="O63" s="1"/>
      <c r="P63" s="161"/>
      <c r="Q63" s="174"/>
      <c r="R63" s="174"/>
      <c r="S63" s="150"/>
      <c r="V63" s="175"/>
      <c r="Z63">
        <v>0</v>
      </c>
    </row>
    <row r="64" spans="1:26" ht="24.95" customHeight="1" x14ac:dyDescent="0.25">
      <c r="A64" s="172">
        <v>54</v>
      </c>
      <c r="B64" s="169" t="s">
        <v>307</v>
      </c>
      <c r="C64" s="173" t="s">
        <v>369</v>
      </c>
      <c r="D64" s="169" t="s">
        <v>371</v>
      </c>
      <c r="E64" s="169" t="s">
        <v>366</v>
      </c>
      <c r="F64" s="170">
        <v>1</v>
      </c>
      <c r="G64" s="181"/>
      <c r="H64" s="181"/>
      <c r="I64" s="181">
        <f t="shared" si="4"/>
        <v>0</v>
      </c>
      <c r="J64" s="169">
        <f t="shared" si="5"/>
        <v>34.799999999999997</v>
      </c>
      <c r="K64" s="1">
        <f t="shared" si="6"/>
        <v>0</v>
      </c>
      <c r="L64" s="1">
        <f>ROUND(F64*(G64),2)</f>
        <v>0</v>
      </c>
      <c r="M64" s="1"/>
      <c r="N64" s="1">
        <v>34.803699033260344</v>
      </c>
      <c r="O64" s="1"/>
      <c r="P64" s="161"/>
      <c r="Q64" s="174"/>
      <c r="R64" s="174"/>
      <c r="S64" s="150"/>
      <c r="V64" s="175"/>
      <c r="Z64">
        <v>0</v>
      </c>
    </row>
    <row r="65" spans="1:26" x14ac:dyDescent="0.25">
      <c r="A65" s="150"/>
      <c r="B65" s="150"/>
      <c r="C65" s="150"/>
      <c r="D65" s="150" t="s">
        <v>77</v>
      </c>
      <c r="E65" s="150"/>
      <c r="F65" s="168"/>
      <c r="G65" s="153"/>
      <c r="H65" s="153">
        <f>ROUND((SUM(M10:M64))/1,2)</f>
        <v>0</v>
      </c>
      <c r="I65" s="153">
        <f>ROUND((SUM(I10:I64))/1,2)</f>
        <v>0</v>
      </c>
      <c r="J65" s="150"/>
      <c r="K65" s="150"/>
      <c r="L65" s="150">
        <f>ROUND((SUM(L10:L64))/1,2)</f>
        <v>0</v>
      </c>
      <c r="M65" s="150">
        <f>ROUND((SUM(M10:M64))/1,2)</f>
        <v>0</v>
      </c>
      <c r="N65" s="150"/>
      <c r="O65" s="150"/>
      <c r="P65" s="176">
        <f>ROUND((SUM(P10:P64))/1,2)</f>
        <v>0</v>
      </c>
      <c r="Q65" s="147"/>
      <c r="R65" s="147"/>
      <c r="S65" s="176">
        <f>ROUND((SUM(S10:S64))/1,2)</f>
        <v>0</v>
      </c>
      <c r="T65" s="147"/>
      <c r="U65" s="147"/>
      <c r="V65" s="147"/>
      <c r="W65" s="147"/>
      <c r="X65" s="147"/>
      <c r="Y65" s="147"/>
      <c r="Z65" s="147"/>
    </row>
    <row r="66" spans="1:26" x14ac:dyDescent="0.25">
      <c r="A66" s="1"/>
      <c r="B66" s="1"/>
      <c r="C66" s="1"/>
      <c r="D66" s="1"/>
      <c r="E66" s="1"/>
      <c r="F66" s="161"/>
      <c r="G66" s="143"/>
      <c r="H66" s="143"/>
      <c r="I66" s="143"/>
      <c r="J66" s="1"/>
      <c r="K66" s="1"/>
      <c r="L66" s="1"/>
      <c r="M66" s="1"/>
      <c r="N66" s="1"/>
      <c r="O66" s="1"/>
      <c r="P66" s="1"/>
      <c r="S66" s="1"/>
    </row>
    <row r="67" spans="1:26" x14ac:dyDescent="0.25">
      <c r="A67" s="150"/>
      <c r="B67" s="150"/>
      <c r="C67" s="150"/>
      <c r="D67" s="150" t="s">
        <v>280</v>
      </c>
      <c r="E67" s="150"/>
      <c r="F67" s="168"/>
      <c r="G67" s="151"/>
      <c r="H67" s="151"/>
      <c r="I67" s="151"/>
      <c r="J67" s="150"/>
      <c r="K67" s="150"/>
      <c r="L67" s="150"/>
      <c r="M67" s="150"/>
      <c r="N67" s="150"/>
      <c r="O67" s="150"/>
      <c r="P67" s="150"/>
      <c r="Q67" s="147"/>
      <c r="R67" s="147"/>
      <c r="S67" s="150"/>
      <c r="T67" s="147"/>
      <c r="U67" s="147"/>
      <c r="V67" s="147"/>
      <c r="W67" s="147"/>
      <c r="X67" s="147"/>
      <c r="Y67" s="147"/>
      <c r="Z67" s="147"/>
    </row>
    <row r="68" spans="1:26" ht="24.95" customHeight="1" x14ac:dyDescent="0.25">
      <c r="A68" s="172">
        <v>55</v>
      </c>
      <c r="B68" s="169" t="s">
        <v>372</v>
      </c>
      <c r="C68" s="173" t="s">
        <v>373</v>
      </c>
      <c r="D68" s="169" t="s">
        <v>374</v>
      </c>
      <c r="E68" s="169" t="s">
        <v>97</v>
      </c>
      <c r="F68" s="170">
        <v>8.33</v>
      </c>
      <c r="G68" s="171"/>
      <c r="H68" s="171"/>
      <c r="I68" s="171">
        <f>ROUND(F68*(G68+H68),2)</f>
        <v>0</v>
      </c>
      <c r="J68" s="169">
        <f>ROUND(F68*(N68),2)</f>
        <v>116.12</v>
      </c>
      <c r="K68" s="1">
        <f>ROUND(F68*(O68),2)</f>
        <v>0</v>
      </c>
      <c r="L68" s="1">
        <f>ROUND(F68*(G68),2)</f>
        <v>0</v>
      </c>
      <c r="M68" s="1"/>
      <c r="N68" s="1">
        <v>13.94</v>
      </c>
      <c r="O68" s="1"/>
      <c r="P68" s="161"/>
      <c r="Q68" s="174"/>
      <c r="R68" s="174"/>
      <c r="S68" s="150"/>
      <c r="V68" s="175"/>
      <c r="Z68">
        <v>0</v>
      </c>
    </row>
    <row r="69" spans="1:26" ht="24.95" customHeight="1" x14ac:dyDescent="0.25">
      <c r="A69" s="172">
        <v>56</v>
      </c>
      <c r="B69" s="169" t="s">
        <v>372</v>
      </c>
      <c r="C69" s="173" t="s">
        <v>375</v>
      </c>
      <c r="D69" s="169" t="s">
        <v>376</v>
      </c>
      <c r="E69" s="169" t="s">
        <v>109</v>
      </c>
      <c r="F69" s="170">
        <v>34</v>
      </c>
      <c r="G69" s="171"/>
      <c r="H69" s="171"/>
      <c r="I69" s="171">
        <f>ROUND(F69*(G69+H69),2)</f>
        <v>0</v>
      </c>
      <c r="J69" s="169">
        <f>ROUND(F69*(N69),2)</f>
        <v>155.38</v>
      </c>
      <c r="K69" s="1">
        <f>ROUND(F69*(O69),2)</f>
        <v>0</v>
      </c>
      <c r="L69" s="1">
        <f>ROUND(F69*(G69),2)</f>
        <v>0</v>
      </c>
      <c r="M69" s="1"/>
      <c r="N69" s="1">
        <v>4.57</v>
      </c>
      <c r="O69" s="1"/>
      <c r="P69" s="161"/>
      <c r="Q69" s="174"/>
      <c r="R69" s="174"/>
      <c r="S69" s="150"/>
      <c r="V69" s="175"/>
      <c r="Z69">
        <v>0</v>
      </c>
    </row>
    <row r="70" spans="1:26" ht="24.95" customHeight="1" x14ac:dyDescent="0.25">
      <c r="A70" s="172">
        <v>57</v>
      </c>
      <c r="B70" s="169" t="s">
        <v>372</v>
      </c>
      <c r="C70" s="173" t="s">
        <v>377</v>
      </c>
      <c r="D70" s="169" t="s">
        <v>378</v>
      </c>
      <c r="E70" s="169" t="s">
        <v>109</v>
      </c>
      <c r="F70" s="170">
        <v>34</v>
      </c>
      <c r="G70" s="171"/>
      <c r="H70" s="171"/>
      <c r="I70" s="171">
        <f>ROUND(F70*(G70+H70),2)</f>
        <v>0</v>
      </c>
      <c r="J70" s="169">
        <f>ROUND(F70*(N70),2)</f>
        <v>59.5</v>
      </c>
      <c r="K70" s="1">
        <f>ROUND(F70*(O70),2)</f>
        <v>0</v>
      </c>
      <c r="L70" s="1">
        <f>ROUND(F70*(G70),2)</f>
        <v>0</v>
      </c>
      <c r="M70" s="1"/>
      <c r="N70" s="1">
        <v>1.75</v>
      </c>
      <c r="O70" s="1"/>
      <c r="P70" s="161"/>
      <c r="Q70" s="174"/>
      <c r="R70" s="174"/>
      <c r="S70" s="150"/>
      <c r="V70" s="175"/>
      <c r="Z70">
        <v>0</v>
      </c>
    </row>
    <row r="71" spans="1:26" ht="24.95" customHeight="1" x14ac:dyDescent="0.25">
      <c r="A71" s="172">
        <v>58</v>
      </c>
      <c r="B71" s="169" t="s">
        <v>372</v>
      </c>
      <c r="C71" s="173" t="s">
        <v>379</v>
      </c>
      <c r="D71" s="169" t="s">
        <v>380</v>
      </c>
      <c r="E71" s="169" t="s">
        <v>94</v>
      </c>
      <c r="F71" s="170">
        <v>11.9</v>
      </c>
      <c r="G71" s="171"/>
      <c r="H71" s="171"/>
      <c r="I71" s="171">
        <f>ROUND(F71*(G71+H71),2)</f>
        <v>0</v>
      </c>
      <c r="J71" s="169">
        <f>ROUND(F71*(N71),2)</f>
        <v>20.11</v>
      </c>
      <c r="K71" s="1">
        <f>ROUND(F71*(O71),2)</f>
        <v>0</v>
      </c>
      <c r="L71" s="1">
        <f>ROUND(F71*(G71),2)</f>
        <v>0</v>
      </c>
      <c r="M71" s="1"/>
      <c r="N71" s="1">
        <v>1.69</v>
      </c>
      <c r="O71" s="1"/>
      <c r="P71" s="161"/>
      <c r="Q71" s="174"/>
      <c r="R71" s="174"/>
      <c r="S71" s="150"/>
      <c r="V71" s="175"/>
      <c r="Z71">
        <v>0</v>
      </c>
    </row>
    <row r="72" spans="1:26" x14ac:dyDescent="0.25">
      <c r="A72" s="150"/>
      <c r="B72" s="150"/>
      <c r="C72" s="150"/>
      <c r="D72" s="150" t="s">
        <v>280</v>
      </c>
      <c r="E72" s="150"/>
      <c r="F72" s="168"/>
      <c r="G72" s="153"/>
      <c r="H72" s="153"/>
      <c r="I72" s="153">
        <f>ROUND((SUM(I67:I71))/1,2)</f>
        <v>0</v>
      </c>
      <c r="J72" s="150"/>
      <c r="K72" s="150"/>
      <c r="L72" s="150">
        <f>ROUND((SUM(L67:L71))/1,2)</f>
        <v>0</v>
      </c>
      <c r="M72" s="150">
        <f>ROUND((SUM(M67:M71))/1,2)</f>
        <v>0</v>
      </c>
      <c r="N72" s="150"/>
      <c r="O72" s="150"/>
      <c r="P72" s="176"/>
      <c r="S72" s="168">
        <f>ROUND((SUM(S67:S71))/1,2)</f>
        <v>0</v>
      </c>
      <c r="V72">
        <f>ROUND((SUM(V67:V71))/1,2)</f>
        <v>0</v>
      </c>
    </row>
    <row r="73" spans="1:26" x14ac:dyDescent="0.25">
      <c r="A73" s="1"/>
      <c r="B73" s="1"/>
      <c r="C73" s="1"/>
      <c r="D73" s="1"/>
      <c r="E73" s="1"/>
      <c r="F73" s="161"/>
      <c r="G73" s="143"/>
      <c r="H73" s="143"/>
      <c r="I73" s="143"/>
      <c r="J73" s="1"/>
      <c r="K73" s="1"/>
      <c r="L73" s="1"/>
      <c r="M73" s="1"/>
      <c r="N73" s="1"/>
      <c r="O73" s="1"/>
      <c r="P73" s="1"/>
      <c r="S73" s="1"/>
    </row>
    <row r="74" spans="1:26" x14ac:dyDescent="0.25">
      <c r="A74" s="150"/>
      <c r="B74" s="150"/>
      <c r="C74" s="150"/>
      <c r="D74" s="2" t="s">
        <v>76</v>
      </c>
      <c r="E74" s="150"/>
      <c r="F74" s="168"/>
      <c r="G74" s="153"/>
      <c r="H74" s="153">
        <f>ROUND((SUM(M9:M73))/2,2)</f>
        <v>0</v>
      </c>
      <c r="I74" s="153">
        <f>ROUND((SUM(I9:I73))/2,2)</f>
        <v>0</v>
      </c>
      <c r="J74" s="150"/>
      <c r="K74" s="150"/>
      <c r="L74" s="150">
        <f>ROUND((SUM(L9:L73))/2,2)</f>
        <v>0</v>
      </c>
      <c r="M74" s="150">
        <f>ROUND((SUM(M9:M73))/2,2)</f>
        <v>0</v>
      </c>
      <c r="N74" s="150"/>
      <c r="O74" s="150"/>
      <c r="P74" s="176"/>
      <c r="S74" s="176">
        <f>ROUND((SUM(S9:S73))/2,2)</f>
        <v>0</v>
      </c>
      <c r="V74">
        <f>ROUND((SUM(V9:V73))/2,2)</f>
        <v>0</v>
      </c>
    </row>
    <row r="75" spans="1:26" x14ac:dyDescent="0.25">
      <c r="A75" s="177"/>
      <c r="B75" s="177"/>
      <c r="C75" s="177"/>
      <c r="D75" s="177" t="s">
        <v>78</v>
      </c>
      <c r="E75" s="177"/>
      <c r="F75" s="178"/>
      <c r="G75" s="179"/>
      <c r="H75" s="179">
        <f>ROUND((SUM(M9:M74))/3,2)</f>
        <v>0</v>
      </c>
      <c r="I75" s="179">
        <f>ROUND((SUM(I9:I74))/3,2)</f>
        <v>0</v>
      </c>
      <c r="J75" s="177"/>
      <c r="K75" s="177">
        <f>ROUND((SUM(K9:K74))/3,2)</f>
        <v>0</v>
      </c>
      <c r="L75" s="177">
        <f>ROUND((SUM(L9:L74))/3,2)</f>
        <v>0</v>
      </c>
      <c r="M75" s="177">
        <f>ROUND((SUM(M9:M74))/3,2)</f>
        <v>0</v>
      </c>
      <c r="N75" s="177"/>
      <c r="O75" s="177"/>
      <c r="P75" s="178"/>
      <c r="Q75" s="180"/>
      <c r="R75" s="180"/>
      <c r="S75" s="178">
        <f>ROUND((SUM(S9:S74))/3,2)</f>
        <v>0</v>
      </c>
      <c r="T75" s="180"/>
      <c r="U75" s="180"/>
      <c r="V75" s="180">
        <f>ROUND((SUM(V9:V74))/3,2)</f>
        <v>0</v>
      </c>
      <c r="Z75">
        <f>(SUM(Z9:Z74))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Rekonštrukcia sociálnych zariadení 3. pavilónu pri ZŠ Kukučínova Vranov n. T. / SO 01 - Hlavný  -  diel  ELI</oddHeader>
    <oddFooter>&amp;RStrana &amp;P z &amp;N    &amp;L&amp;7Spracované systémom Systematic®pyramida.wsn, tel.: 051 77 10 585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381</v>
      </c>
      <c r="C3" s="35"/>
      <c r="D3" s="36"/>
      <c r="E3" s="36"/>
      <c r="F3" s="36"/>
      <c r="G3" s="16"/>
      <c r="H3" s="16"/>
      <c r="I3" s="37" t="s">
        <v>19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21</v>
      </c>
      <c r="J4" s="30"/>
    </row>
    <row r="5" spans="1:23" ht="18" customHeight="1" thickBot="1" x14ac:dyDescent="0.3">
      <c r="A5" s="11"/>
      <c r="B5" s="38" t="s">
        <v>22</v>
      </c>
      <c r="C5" s="19"/>
      <c r="D5" s="16"/>
      <c r="E5" s="16"/>
      <c r="F5" s="39" t="s">
        <v>23</v>
      </c>
      <c r="G5" s="16"/>
      <c r="H5" s="16"/>
      <c r="I5" s="37" t="s">
        <v>24</v>
      </c>
      <c r="J5" s="40" t="s">
        <v>25</v>
      </c>
    </row>
    <row r="6" spans="1:23" ht="20.100000000000001" customHeight="1" thickTop="1" x14ac:dyDescent="0.25">
      <c r="A6" s="11"/>
      <c r="B6" s="201" t="s">
        <v>26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29</v>
      </c>
      <c r="C7" s="42"/>
      <c r="D7" s="17"/>
      <c r="E7" s="17"/>
      <c r="F7" s="17"/>
      <c r="G7" s="50" t="s">
        <v>30</v>
      </c>
      <c r="H7" s="17"/>
      <c r="I7" s="28"/>
      <c r="J7" s="43"/>
    </row>
    <row r="8" spans="1:23" ht="20.100000000000001" customHeight="1" x14ac:dyDescent="0.25">
      <c r="A8" s="11"/>
      <c r="B8" s="204" t="s">
        <v>27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29</v>
      </c>
      <c r="C9" s="19"/>
      <c r="D9" s="16"/>
      <c r="E9" s="16"/>
      <c r="F9" s="16"/>
      <c r="G9" s="39" t="s">
        <v>30</v>
      </c>
      <c r="H9" s="16"/>
      <c r="I9" s="27"/>
      <c r="J9" s="30"/>
    </row>
    <row r="10" spans="1:23" ht="20.100000000000001" customHeight="1" x14ac:dyDescent="0.25">
      <c r="A10" s="11"/>
      <c r="B10" s="204" t="s">
        <v>28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29</v>
      </c>
      <c r="C11" s="19"/>
      <c r="D11" s="16"/>
      <c r="E11" s="16"/>
      <c r="F11" s="16"/>
      <c r="G11" s="39" t="s">
        <v>30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31</v>
      </c>
      <c r="C15" s="84" t="s">
        <v>6</v>
      </c>
      <c r="D15" s="84" t="s">
        <v>58</v>
      </c>
      <c r="E15" s="85" t="s">
        <v>59</v>
      </c>
      <c r="F15" s="97" t="s">
        <v>60</v>
      </c>
      <c r="G15" s="51" t="s">
        <v>36</v>
      </c>
      <c r="H15" s="54" t="s">
        <v>37</v>
      </c>
      <c r="I15" s="26"/>
      <c r="J15" s="48"/>
    </row>
    <row r="16" spans="1:23" ht="18" customHeight="1" x14ac:dyDescent="0.25">
      <c r="A16" s="11"/>
      <c r="B16" s="86">
        <v>1</v>
      </c>
      <c r="C16" s="87" t="s">
        <v>32</v>
      </c>
      <c r="D16" s="88"/>
      <c r="E16" s="89"/>
      <c r="F16" s="98"/>
      <c r="G16" s="52">
        <v>6</v>
      </c>
      <c r="H16" s="107" t="s">
        <v>38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33</v>
      </c>
      <c r="D17" s="70">
        <f>'Rekap 12974'!B15</f>
        <v>0</v>
      </c>
      <c r="E17" s="68">
        <f>'Rekap 12974'!C15</f>
        <v>0</v>
      </c>
      <c r="F17" s="73">
        <f>'Rekap 12974'!D15</f>
        <v>0</v>
      </c>
      <c r="G17" s="53">
        <v>7</v>
      </c>
      <c r="H17" s="108" t="s">
        <v>39</v>
      </c>
      <c r="I17" s="121"/>
      <c r="J17" s="119">
        <f>'SO 12974'!Z73</f>
        <v>0</v>
      </c>
    </row>
    <row r="18" spans="1:26" ht="18" customHeight="1" x14ac:dyDescent="0.25">
      <c r="A18" s="11"/>
      <c r="B18" s="60">
        <v>3</v>
      </c>
      <c r="C18" s="64" t="s">
        <v>34</v>
      </c>
      <c r="D18" s="71"/>
      <c r="E18" s="69"/>
      <c r="F18" s="74"/>
      <c r="G18" s="53">
        <v>8</v>
      </c>
      <c r="H18" s="108" t="s">
        <v>40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35</v>
      </c>
      <c r="D20" s="72"/>
      <c r="E20" s="92"/>
      <c r="F20" s="99">
        <f>SUM(F16:F19)</f>
        <v>0</v>
      </c>
      <c r="G20" s="53">
        <v>10</v>
      </c>
      <c r="H20" s="108" t="s">
        <v>35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48</v>
      </c>
      <c r="C21" s="61" t="s">
        <v>7</v>
      </c>
      <c r="D21" s="67"/>
      <c r="E21" s="18"/>
      <c r="F21" s="90"/>
      <c r="G21" s="57" t="s">
        <v>54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49</v>
      </c>
      <c r="D22" s="79"/>
      <c r="E22" s="81" t="s">
        <v>52</v>
      </c>
      <c r="F22" s="73">
        <f>((F16*U22*0)+(F17*V22*0)+(F18*W22*0))/100</f>
        <v>0</v>
      </c>
      <c r="G22" s="52">
        <v>16</v>
      </c>
      <c r="H22" s="107" t="s">
        <v>55</v>
      </c>
      <c r="I22" s="122" t="s">
        <v>52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50</v>
      </c>
      <c r="D23" s="58"/>
      <c r="E23" s="81" t="s">
        <v>53</v>
      </c>
      <c r="F23" s="74">
        <f>((F16*U23*0)+(F17*V23*0)+(F18*W23*0))/100</f>
        <v>0</v>
      </c>
      <c r="G23" s="53">
        <v>17</v>
      </c>
      <c r="H23" s="108" t="s">
        <v>56</v>
      </c>
      <c r="I23" s="122" t="s">
        <v>52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51</v>
      </c>
      <c r="D24" s="58"/>
      <c r="E24" s="81" t="s">
        <v>52</v>
      </c>
      <c r="F24" s="74">
        <f>((F16*U24*0)+(F17*V24*0)+(F18*W24*0))/100</f>
        <v>0</v>
      </c>
      <c r="G24" s="53">
        <v>18</v>
      </c>
      <c r="H24" s="108" t="s">
        <v>57</v>
      </c>
      <c r="I24" s="122" t="s">
        <v>53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35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63</v>
      </c>
      <c r="D27" s="128"/>
      <c r="E27" s="94"/>
      <c r="F27" s="29"/>
      <c r="G27" s="101" t="s">
        <v>41</v>
      </c>
      <c r="H27" s="96" t="s">
        <v>42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43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44</v>
      </c>
      <c r="I29" s="115">
        <f>J28-SUM('SO 12974'!K9:'SO 12974'!K72)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45</v>
      </c>
      <c r="I30" s="81">
        <f>SUM('SO 12974'!K9:'SO 12974'!K72)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46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47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61</v>
      </c>
      <c r="E33" s="15"/>
      <c r="F33" s="95"/>
      <c r="G33" s="103">
        <v>26</v>
      </c>
      <c r="H33" s="134" t="s">
        <v>62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26</v>
      </c>
      <c r="B1" s="211"/>
      <c r="C1" s="211"/>
      <c r="D1" s="212"/>
      <c r="E1" s="138" t="s">
        <v>23</v>
      </c>
      <c r="F1" s="137"/>
      <c r="W1">
        <v>30.126000000000001</v>
      </c>
    </row>
    <row r="2" spans="1:26" ht="20.100000000000001" customHeight="1" x14ac:dyDescent="0.25">
      <c r="A2" s="210" t="s">
        <v>27</v>
      </c>
      <c r="B2" s="211"/>
      <c r="C2" s="211"/>
      <c r="D2" s="212"/>
      <c r="E2" s="138" t="s">
        <v>21</v>
      </c>
      <c r="F2" s="137"/>
    </row>
    <row r="3" spans="1:26" ht="20.100000000000001" customHeight="1" x14ac:dyDescent="0.25">
      <c r="A3" s="210" t="s">
        <v>28</v>
      </c>
      <c r="B3" s="211"/>
      <c r="C3" s="211"/>
      <c r="D3" s="212"/>
      <c r="E3" s="138" t="s">
        <v>67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381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68</v>
      </c>
      <c r="B8" s="136"/>
      <c r="C8" s="136"/>
      <c r="D8" s="136"/>
      <c r="E8" s="136"/>
      <c r="F8" s="136"/>
    </row>
    <row r="9" spans="1:26" x14ac:dyDescent="0.25">
      <c r="A9" s="141" t="s">
        <v>64</v>
      </c>
      <c r="B9" s="141" t="s">
        <v>58</v>
      </c>
      <c r="C9" s="141" t="s">
        <v>59</v>
      </c>
      <c r="D9" s="141" t="s">
        <v>35</v>
      </c>
      <c r="E9" s="141" t="s">
        <v>65</v>
      </c>
      <c r="F9" s="141" t="s">
        <v>66</v>
      </c>
    </row>
    <row r="10" spans="1:26" x14ac:dyDescent="0.25">
      <c r="A10" s="148" t="s">
        <v>71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177</v>
      </c>
      <c r="B11" s="151">
        <f>'SO 12974'!L15</f>
        <v>0</v>
      </c>
      <c r="C11" s="151">
        <f>'SO 12974'!M15</f>
        <v>0</v>
      </c>
      <c r="D11" s="151">
        <f>'SO 12974'!I15</f>
        <v>0</v>
      </c>
      <c r="E11" s="152">
        <f>'SO 12974'!P15</f>
        <v>0</v>
      </c>
      <c r="F11" s="152">
        <f>'SO 12974'!S15</f>
        <v>0.03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72</v>
      </c>
      <c r="B12" s="151">
        <f>'SO 12974'!L32</f>
        <v>0</v>
      </c>
      <c r="C12" s="151">
        <f>'SO 12974'!M32</f>
        <v>0</v>
      </c>
      <c r="D12" s="151">
        <f>'SO 12974'!I32</f>
        <v>0</v>
      </c>
      <c r="E12" s="152">
        <f>'SO 12974'!P32</f>
        <v>7.0000000000000007E-2</v>
      </c>
      <c r="F12" s="152">
        <f>'SO 12974'!S32</f>
        <v>2.06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73</v>
      </c>
      <c r="B13" s="151">
        <f>'SO 12974'!L49</f>
        <v>0</v>
      </c>
      <c r="C13" s="151">
        <f>'SO 12974'!M49</f>
        <v>0</v>
      </c>
      <c r="D13" s="151">
        <f>'SO 12974'!I49</f>
        <v>0</v>
      </c>
      <c r="E13" s="152">
        <f>'SO 12974'!P49</f>
        <v>0.01</v>
      </c>
      <c r="F13" s="152">
        <f>'SO 12974'!S49</f>
        <v>0.08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74</v>
      </c>
      <c r="B14" s="151">
        <f>'SO 12974'!L70</f>
        <v>0</v>
      </c>
      <c r="C14" s="151">
        <f>'SO 12974'!M70</f>
        <v>0</v>
      </c>
      <c r="D14" s="151">
        <f>'SO 12974'!I70</f>
        <v>0</v>
      </c>
      <c r="E14" s="152">
        <f>'SO 12974'!P70</f>
        <v>0</v>
      </c>
      <c r="F14" s="152">
        <f>'SO 12974'!S70</f>
        <v>0.39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2" t="s">
        <v>71</v>
      </c>
      <c r="B15" s="153">
        <f>'SO 12974'!L72</f>
        <v>0</v>
      </c>
      <c r="C15" s="153">
        <f>'SO 12974'!M72</f>
        <v>0</v>
      </c>
      <c r="D15" s="153">
        <f>'SO 12974'!I72</f>
        <v>0</v>
      </c>
      <c r="E15" s="154">
        <f>'SO 12974'!S72</f>
        <v>2.56</v>
      </c>
      <c r="F15" s="154">
        <f>'SO 12974'!V72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"/>
      <c r="B16" s="143"/>
      <c r="C16" s="143"/>
      <c r="D16" s="143"/>
      <c r="E16" s="142"/>
      <c r="F16" s="142"/>
    </row>
    <row r="17" spans="1:26" x14ac:dyDescent="0.25">
      <c r="A17" s="2" t="s">
        <v>78</v>
      </c>
      <c r="B17" s="153">
        <f>'SO 12974'!L73</f>
        <v>0</v>
      </c>
      <c r="C17" s="153">
        <f>'SO 12974'!M73</f>
        <v>0</v>
      </c>
      <c r="D17" s="153">
        <f>'SO 12974'!I73</f>
        <v>0</v>
      </c>
      <c r="E17" s="154">
        <f>'SO 12974'!S73</f>
        <v>2.56</v>
      </c>
      <c r="F17" s="154">
        <f>'SO 12974'!V73</f>
        <v>0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1"/>
      <c r="B18" s="143"/>
      <c r="C18" s="143"/>
      <c r="D18" s="143"/>
      <c r="E18" s="142"/>
      <c r="F18" s="142"/>
    </row>
    <row r="19" spans="1:26" x14ac:dyDescent="0.25">
      <c r="A19" s="1"/>
      <c r="B19" s="143"/>
      <c r="C19" s="143"/>
      <c r="D19" s="143"/>
      <c r="E19" s="142"/>
      <c r="F19" s="142"/>
    </row>
    <row r="20" spans="1:26" x14ac:dyDescent="0.25">
      <c r="A20" s="1"/>
      <c r="B20" s="143"/>
      <c r="C20" s="143"/>
      <c r="D20" s="143"/>
      <c r="E20" s="142"/>
      <c r="F20" s="142"/>
    </row>
    <row r="21" spans="1:26" x14ac:dyDescent="0.25">
      <c r="A21" s="1"/>
      <c r="B21" s="143"/>
      <c r="C21" s="143"/>
      <c r="D21" s="143"/>
      <c r="E21" s="142"/>
      <c r="F21" s="142"/>
    </row>
    <row r="22" spans="1:26" x14ac:dyDescent="0.25">
      <c r="A22" s="1"/>
      <c r="B22" s="143"/>
      <c r="C22" s="143"/>
      <c r="D22" s="143"/>
      <c r="E22" s="142"/>
      <c r="F22" s="142"/>
    </row>
    <row r="23" spans="1:26" x14ac:dyDescent="0.25">
      <c r="A23" s="1"/>
      <c r="B23" s="143"/>
      <c r="C23" s="143"/>
      <c r="D23" s="143"/>
      <c r="E23" s="142"/>
      <c r="F23" s="142"/>
    </row>
    <row r="24" spans="1:26" x14ac:dyDescent="0.25">
      <c r="A24" s="1"/>
      <c r="B24" s="143"/>
      <c r="C24" s="143"/>
      <c r="D24" s="143"/>
      <c r="E24" s="142"/>
      <c r="F24" s="142"/>
    </row>
    <row r="25" spans="1:26" x14ac:dyDescent="0.25">
      <c r="A25" s="1"/>
      <c r="B25" s="143"/>
      <c r="C25" s="143"/>
      <c r="D25" s="143"/>
      <c r="E25" s="142"/>
      <c r="F25" s="142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43"/>
      <c r="C71" s="143"/>
      <c r="D71" s="143"/>
      <c r="E71" s="142"/>
      <c r="F71" s="142"/>
    </row>
    <row r="72" spans="1:6" x14ac:dyDescent="0.25">
      <c r="A72" s="1"/>
      <c r="B72" s="143"/>
      <c r="C72" s="143"/>
      <c r="D72" s="143"/>
      <c r="E72" s="142"/>
      <c r="F72" s="142"/>
    </row>
    <row r="73" spans="1:6" x14ac:dyDescent="0.25">
      <c r="A73" s="1"/>
      <c r="B73" s="143"/>
      <c r="C73" s="143"/>
      <c r="D73" s="143"/>
      <c r="E73" s="142"/>
      <c r="F73" s="142"/>
    </row>
    <row r="74" spans="1:6" x14ac:dyDescent="0.25">
      <c r="A74" s="1"/>
      <c r="B74" s="143"/>
      <c r="C74" s="143"/>
      <c r="D74" s="143"/>
      <c r="E74" s="142"/>
      <c r="F74" s="142"/>
    </row>
    <row r="75" spans="1:6" x14ac:dyDescent="0.25">
      <c r="A75" s="1"/>
      <c r="B75" s="143"/>
      <c r="C75" s="143"/>
      <c r="D75" s="143"/>
      <c r="E75" s="142"/>
      <c r="F75" s="142"/>
    </row>
    <row r="76" spans="1:6" x14ac:dyDescent="0.25">
      <c r="A76" s="1"/>
      <c r="B76" s="143"/>
      <c r="C76" s="143"/>
      <c r="D76" s="143"/>
      <c r="E76" s="142"/>
      <c r="F76" s="142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482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98" t="s">
        <v>1</v>
      </c>
      <c r="C2" s="199"/>
      <c r="D2" s="199"/>
      <c r="E2" s="199"/>
      <c r="F2" s="199"/>
      <c r="G2" s="199"/>
      <c r="H2" s="199"/>
      <c r="I2" s="199"/>
      <c r="J2" s="200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19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21</v>
      </c>
      <c r="J4" s="30"/>
    </row>
    <row r="5" spans="1:23" ht="18" customHeight="1" thickBot="1" x14ac:dyDescent="0.3">
      <c r="A5" s="11"/>
      <c r="B5" s="38" t="s">
        <v>22</v>
      </c>
      <c r="C5" s="19"/>
      <c r="D5" s="16"/>
      <c r="E5" s="16"/>
      <c r="F5" s="39" t="s">
        <v>23</v>
      </c>
      <c r="G5" s="16"/>
      <c r="H5" s="16"/>
      <c r="I5" s="37" t="s">
        <v>24</v>
      </c>
      <c r="J5" s="40" t="s">
        <v>25</v>
      </c>
    </row>
    <row r="6" spans="1:23" ht="20.100000000000001" customHeight="1" thickTop="1" x14ac:dyDescent="0.25">
      <c r="A6" s="11"/>
      <c r="B6" s="201" t="s">
        <v>26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29</v>
      </c>
      <c r="C7" s="42"/>
      <c r="D7" s="17"/>
      <c r="E7" s="17"/>
      <c r="F7" s="17"/>
      <c r="G7" s="50" t="s">
        <v>30</v>
      </c>
      <c r="H7" s="17"/>
      <c r="I7" s="28"/>
      <c r="J7" s="43"/>
    </row>
    <row r="8" spans="1:23" ht="20.100000000000001" customHeight="1" x14ac:dyDescent="0.25">
      <c r="A8" s="11"/>
      <c r="B8" s="204" t="s">
        <v>27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29</v>
      </c>
      <c r="C9" s="19"/>
      <c r="D9" s="16"/>
      <c r="E9" s="16"/>
      <c r="F9" s="16"/>
      <c r="G9" s="39" t="s">
        <v>30</v>
      </c>
      <c r="H9" s="16"/>
      <c r="I9" s="27"/>
      <c r="J9" s="30"/>
    </row>
    <row r="10" spans="1:23" ht="20.100000000000001" customHeight="1" x14ac:dyDescent="0.25">
      <c r="A10" s="11"/>
      <c r="B10" s="204" t="s">
        <v>28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29</v>
      </c>
      <c r="C11" s="19"/>
      <c r="D11" s="16"/>
      <c r="E11" s="16"/>
      <c r="F11" s="16"/>
      <c r="G11" s="39" t="s">
        <v>30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31</v>
      </c>
      <c r="C15" s="84" t="s">
        <v>6</v>
      </c>
      <c r="D15" s="84" t="s">
        <v>58</v>
      </c>
      <c r="E15" s="85" t="s">
        <v>59</v>
      </c>
      <c r="F15" s="97" t="s">
        <v>60</v>
      </c>
      <c r="G15" s="51" t="s">
        <v>36</v>
      </c>
      <c r="H15" s="54" t="s">
        <v>37</v>
      </c>
      <c r="I15" s="26"/>
      <c r="J15" s="48"/>
    </row>
    <row r="16" spans="1:23" ht="18" customHeight="1" x14ac:dyDescent="0.25">
      <c r="A16" s="11"/>
      <c r="B16" s="86">
        <v>1</v>
      </c>
      <c r="C16" s="87" t="s">
        <v>32</v>
      </c>
      <c r="D16" s="88">
        <f>'Kryci_list 12844'!D16+'Kryci_list 12845'!D16+'Kryci_list 12971'!D16+'Kryci_list 12972'!D16+'Kryci_list 12973'!D16+'Kryci_list 12974'!D16</f>
        <v>0</v>
      </c>
      <c r="E16" s="89">
        <f>'Kryci_list 12844'!E16+'Kryci_list 12845'!E16+'Kryci_list 12971'!E16+'Kryci_list 12972'!E16+'Kryci_list 12973'!E16+'Kryci_list 12974'!E16</f>
        <v>0</v>
      </c>
      <c r="F16" s="98">
        <f>'Kryci_list 12844'!F16+'Kryci_list 12845'!F16+'Kryci_list 12971'!F16+'Kryci_list 12972'!F16+'Kryci_list 12973'!F16+'Kryci_list 12974'!F16</f>
        <v>0</v>
      </c>
      <c r="G16" s="52">
        <v>6</v>
      </c>
      <c r="H16" s="107" t="s">
        <v>38</v>
      </c>
      <c r="I16" s="121"/>
      <c r="J16" s="118">
        <f>Rekapitulácia!F13</f>
        <v>0</v>
      </c>
    </row>
    <row r="17" spans="1:10" ht="18" customHeight="1" x14ac:dyDescent="0.25">
      <c r="A17" s="11"/>
      <c r="B17" s="59">
        <v>2</v>
      </c>
      <c r="C17" s="63" t="s">
        <v>33</v>
      </c>
      <c r="D17" s="70">
        <f>'Kryci_list 12844'!D17+'Kryci_list 12845'!D17+'Kryci_list 12971'!D17+'Kryci_list 12972'!D17+'Kryci_list 12973'!D17+'Kryci_list 12974'!D17</f>
        <v>0</v>
      </c>
      <c r="E17" s="68">
        <f>'Kryci_list 12844'!E17+'Kryci_list 12845'!E17+'Kryci_list 12971'!E17+'Kryci_list 12972'!E17+'Kryci_list 12973'!E17+'Kryci_list 12974'!E17</f>
        <v>0</v>
      </c>
      <c r="F17" s="73">
        <f>'Kryci_list 12844'!F17+'Kryci_list 12845'!F17+'Kryci_list 12971'!F17+'Kryci_list 12972'!F17+'Kryci_list 12973'!F17+'Kryci_list 12974'!F17</f>
        <v>0</v>
      </c>
      <c r="G17" s="53">
        <v>7</v>
      </c>
      <c r="H17" s="108" t="s">
        <v>39</v>
      </c>
      <c r="I17" s="121"/>
      <c r="J17" s="119">
        <f>Rekapitulácia!E13</f>
        <v>0</v>
      </c>
    </row>
    <row r="18" spans="1:10" ht="18" customHeight="1" x14ac:dyDescent="0.25">
      <c r="A18" s="11"/>
      <c r="B18" s="60">
        <v>3</v>
      </c>
      <c r="C18" s="64" t="s">
        <v>34</v>
      </c>
      <c r="D18" s="71">
        <f>'Kryci_list 12844'!D18+'Kryci_list 12845'!D18+'Kryci_list 12971'!D18+'Kryci_list 12972'!D18+'Kryci_list 12973'!D18+'Kryci_list 12974'!D18</f>
        <v>0</v>
      </c>
      <c r="E18" s="69">
        <f>'Kryci_list 12844'!E18+'Kryci_list 12845'!E18+'Kryci_list 12971'!E18+'Kryci_list 12972'!E18+'Kryci_list 12973'!E18+'Kryci_list 12974'!E18</f>
        <v>0</v>
      </c>
      <c r="F18" s="74">
        <f>'Kryci_list 12844'!F18+'Kryci_list 12845'!F18+'Kryci_list 12971'!F18+'Kryci_list 12972'!F18+'Kryci_list 12973'!F18+'Kryci_list 12974'!F18</f>
        <v>0</v>
      </c>
      <c r="G18" s="53">
        <v>8</v>
      </c>
      <c r="H18" s="108" t="s">
        <v>40</v>
      </c>
      <c r="I18" s="121"/>
      <c r="J18" s="119">
        <f>Rekapitulácia!D13</f>
        <v>0</v>
      </c>
    </row>
    <row r="19" spans="1:10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10" ht="18" customHeight="1" thickBot="1" x14ac:dyDescent="0.3">
      <c r="A20" s="11"/>
      <c r="B20" s="60">
        <v>5</v>
      </c>
      <c r="C20" s="66" t="s">
        <v>35</v>
      </c>
      <c r="D20" s="72"/>
      <c r="E20" s="92"/>
      <c r="F20" s="99">
        <f>SUM(F16:F19)</f>
        <v>0</v>
      </c>
      <c r="G20" s="53">
        <v>10</v>
      </c>
      <c r="H20" s="108" t="s">
        <v>35</v>
      </c>
      <c r="I20" s="123"/>
      <c r="J20" s="91">
        <f>SUM(J16:J19)</f>
        <v>0</v>
      </c>
    </row>
    <row r="21" spans="1:10" ht="18" customHeight="1" thickTop="1" x14ac:dyDescent="0.25">
      <c r="A21" s="11"/>
      <c r="B21" s="57" t="s">
        <v>48</v>
      </c>
      <c r="C21" s="61" t="s">
        <v>7</v>
      </c>
      <c r="D21" s="67"/>
      <c r="E21" s="18"/>
      <c r="F21" s="90"/>
      <c r="G21" s="57" t="s">
        <v>54</v>
      </c>
      <c r="H21" s="54" t="s">
        <v>7</v>
      </c>
      <c r="I21" s="28"/>
      <c r="J21" s="124"/>
    </row>
    <row r="22" spans="1:10" ht="18" customHeight="1" x14ac:dyDescent="0.25">
      <c r="A22" s="11"/>
      <c r="B22" s="52">
        <v>11</v>
      </c>
      <c r="C22" s="55" t="s">
        <v>49</v>
      </c>
      <c r="D22" s="79"/>
      <c r="E22" s="82"/>
      <c r="F22" s="73">
        <f>'Kryci_list 12844'!F22+'Kryci_list 12845'!F22+'Kryci_list 12971'!F22+'Kryci_list 12972'!F22+'Kryci_list 12973'!F22+'Kryci_list 12974'!F22</f>
        <v>0</v>
      </c>
      <c r="G22" s="52">
        <v>16</v>
      </c>
      <c r="H22" s="107" t="s">
        <v>55</v>
      </c>
      <c r="I22" s="121"/>
      <c r="J22" s="118">
        <f>'Kryci_list 12844'!J22+'Kryci_list 12845'!J22+'Kryci_list 12971'!J22+'Kryci_list 12972'!J22+'Kryci_list 12973'!J22+'Kryci_list 12974'!J22</f>
        <v>0</v>
      </c>
    </row>
    <row r="23" spans="1:10" ht="18" customHeight="1" x14ac:dyDescent="0.25">
      <c r="A23" s="11"/>
      <c r="B23" s="53">
        <v>12</v>
      </c>
      <c r="C23" s="56" t="s">
        <v>50</v>
      </c>
      <c r="D23" s="58"/>
      <c r="E23" s="82"/>
      <c r="F23" s="74">
        <f>'Kryci_list 12844'!F23+'Kryci_list 12845'!F23+'Kryci_list 12971'!F23+'Kryci_list 12972'!F23+'Kryci_list 12973'!F23+'Kryci_list 12974'!F23</f>
        <v>0</v>
      </c>
      <c r="G23" s="53">
        <v>17</v>
      </c>
      <c r="H23" s="108" t="s">
        <v>56</v>
      </c>
      <c r="I23" s="121"/>
      <c r="J23" s="119">
        <f>'Kryci_list 12844'!J23+'Kryci_list 12845'!J23+'Kryci_list 12971'!J23+'Kryci_list 12972'!J23+'Kryci_list 12973'!J23+'Kryci_list 12974'!J23</f>
        <v>0</v>
      </c>
    </row>
    <row r="24" spans="1:10" ht="18" customHeight="1" x14ac:dyDescent="0.25">
      <c r="A24" s="11"/>
      <c r="B24" s="53">
        <v>13</v>
      </c>
      <c r="C24" s="56" t="s">
        <v>51</v>
      </c>
      <c r="D24" s="58"/>
      <c r="E24" s="82"/>
      <c r="F24" s="74">
        <f>'Kryci_list 12844'!F24+'Kryci_list 12845'!F24+'Kryci_list 12971'!F24+'Kryci_list 12972'!F24+'Kryci_list 12973'!F24+'Kryci_list 12974'!F24</f>
        <v>0</v>
      </c>
      <c r="G24" s="53">
        <v>18</v>
      </c>
      <c r="H24" s="108" t="s">
        <v>57</v>
      </c>
      <c r="I24" s="121"/>
      <c r="J24" s="119">
        <f>'Kryci_list 12844'!J24+'Kryci_list 12845'!J24+'Kryci_list 12971'!J24+'Kryci_list 12972'!J24+'Kryci_list 12973'!J24+'Kryci_list 12974'!J24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19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35</v>
      </c>
      <c r="I26" s="123"/>
      <c r="J26" s="91">
        <f>SUM(J22:J25)+SUM(F22:F25)</f>
        <v>0</v>
      </c>
    </row>
    <row r="27" spans="1:10" ht="18" customHeight="1" thickTop="1" x14ac:dyDescent="0.25">
      <c r="A27" s="11"/>
      <c r="B27" s="93"/>
      <c r="C27" s="135" t="s">
        <v>63</v>
      </c>
      <c r="D27" s="128"/>
      <c r="E27" s="94"/>
      <c r="F27" s="29"/>
      <c r="G27" s="101" t="s">
        <v>41</v>
      </c>
      <c r="H27" s="96" t="s">
        <v>42</v>
      </c>
      <c r="I27" s="28"/>
      <c r="J27" s="31"/>
    </row>
    <row r="28" spans="1:10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43</v>
      </c>
      <c r="I28" s="114"/>
      <c r="J28" s="110">
        <f>F20+J20+F26+J26</f>
        <v>0</v>
      </c>
    </row>
    <row r="29" spans="1:10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44</v>
      </c>
      <c r="I29" s="115">
        <f>Rekapitulácia!B14</f>
        <v>0</v>
      </c>
      <c r="J29" s="111">
        <f>ROUND(((ROUND(I29,2)*20)/100),2)*1</f>
        <v>0</v>
      </c>
    </row>
    <row r="30" spans="1:10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45</v>
      </c>
      <c r="I30" s="81">
        <f>Rekapitulácia!B15</f>
        <v>0</v>
      </c>
      <c r="J30" s="112">
        <f>ROUND(((ROUND(I30,2)*0)/100),2)</f>
        <v>0</v>
      </c>
    </row>
    <row r="31" spans="1:10" ht="18" customHeight="1" x14ac:dyDescent="0.25">
      <c r="A31" s="11"/>
      <c r="B31" s="23"/>
      <c r="C31" s="131"/>
      <c r="D31" s="132"/>
      <c r="E31" s="21"/>
      <c r="F31" s="11"/>
      <c r="G31" s="53">
        <v>24</v>
      </c>
      <c r="H31" s="108" t="s">
        <v>46</v>
      </c>
      <c r="I31" s="27"/>
      <c r="J31" s="195">
        <f>SUM(J28:J30)</f>
        <v>0</v>
      </c>
    </row>
    <row r="32" spans="1:10" ht="18" customHeight="1" thickBot="1" x14ac:dyDescent="0.3">
      <c r="A32" s="11"/>
      <c r="B32" s="41"/>
      <c r="C32" s="109"/>
      <c r="D32" s="116"/>
      <c r="E32" s="76"/>
      <c r="F32" s="77"/>
      <c r="G32" s="191" t="s">
        <v>47</v>
      </c>
      <c r="H32" s="192"/>
      <c r="I32" s="193"/>
      <c r="J32" s="194"/>
    </row>
    <row r="33" spans="1:10" ht="18" customHeight="1" thickTop="1" x14ac:dyDescent="0.25">
      <c r="A33" s="11"/>
      <c r="B33" s="93"/>
      <c r="C33" s="94"/>
      <c r="D33" s="133" t="s">
        <v>61</v>
      </c>
      <c r="E33" s="15"/>
      <c r="F33" s="15"/>
      <c r="G33" s="14"/>
      <c r="H33" s="133" t="s">
        <v>62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workbookViewId="0">
      <pane ySplit="8" topLeftCell="A65" activePane="bottomLeft" state="frozen"/>
      <selection pane="bottomLeft" activeCell="G11" sqref="G11:G73"/>
    </sheetView>
  </sheetViews>
  <sheetFormatPr defaultColWidth="0" defaultRowHeight="15" x14ac:dyDescent="0.25"/>
  <cols>
    <col min="1" max="1" width="4.7109375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3" t="s">
        <v>26</v>
      </c>
      <c r="C1" s="214"/>
      <c r="D1" s="214"/>
      <c r="E1" s="214"/>
      <c r="F1" s="214"/>
      <c r="G1" s="214"/>
      <c r="H1" s="215"/>
      <c r="I1" s="160" t="s">
        <v>23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3" t="s">
        <v>27</v>
      </c>
      <c r="C2" s="214"/>
      <c r="D2" s="214"/>
      <c r="E2" s="214"/>
      <c r="F2" s="214"/>
      <c r="G2" s="214"/>
      <c r="H2" s="215"/>
      <c r="I2" s="160" t="s">
        <v>21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3" t="s">
        <v>28</v>
      </c>
      <c r="C3" s="214"/>
      <c r="D3" s="214"/>
      <c r="E3" s="214"/>
      <c r="F3" s="214"/>
      <c r="G3" s="214"/>
      <c r="H3" s="215"/>
      <c r="I3" s="160" t="s">
        <v>67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381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79</v>
      </c>
      <c r="B8" s="162" t="s">
        <v>80</v>
      </c>
      <c r="C8" s="162" t="s">
        <v>81</v>
      </c>
      <c r="D8" s="162" t="s">
        <v>82</v>
      </c>
      <c r="E8" s="162" t="s">
        <v>83</v>
      </c>
      <c r="F8" s="162" t="s">
        <v>84</v>
      </c>
      <c r="G8" s="162" t="s">
        <v>85</v>
      </c>
      <c r="H8" s="162" t="s">
        <v>59</v>
      </c>
      <c r="I8" s="162" t="s">
        <v>86</v>
      </c>
      <c r="J8" s="162"/>
      <c r="K8" s="162"/>
      <c r="L8" s="162"/>
      <c r="M8" s="162"/>
      <c r="N8" s="162"/>
      <c r="O8" s="162"/>
      <c r="P8" s="162" t="s">
        <v>87</v>
      </c>
      <c r="Q8" s="156"/>
      <c r="R8" s="156"/>
      <c r="S8" s="162" t="s">
        <v>88</v>
      </c>
      <c r="T8" s="158"/>
      <c r="U8" s="158"/>
      <c r="V8" s="164" t="s">
        <v>89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71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177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>
        <v>1</v>
      </c>
      <c r="B11" s="169" t="s">
        <v>382</v>
      </c>
      <c r="C11" s="173" t="s">
        <v>383</v>
      </c>
      <c r="D11" s="169" t="s">
        <v>384</v>
      </c>
      <c r="E11" s="169" t="s">
        <v>109</v>
      </c>
      <c r="F11" s="170">
        <v>60</v>
      </c>
      <c r="G11" s="171"/>
      <c r="H11" s="171"/>
      <c r="I11" s="171">
        <f>ROUND(F11*(G11+H11),2)</f>
        <v>0</v>
      </c>
      <c r="J11" s="169">
        <f>ROUND(F11*(N11),2)</f>
        <v>175.8</v>
      </c>
      <c r="K11" s="1">
        <f>ROUND(F11*(O11),2)</f>
        <v>0</v>
      </c>
      <c r="L11" s="1">
        <f>ROUND(F11*(G11),2)</f>
        <v>0</v>
      </c>
      <c r="M11" s="1"/>
      <c r="N11" s="1">
        <v>2.93</v>
      </c>
      <c r="O11" s="1"/>
      <c r="P11" s="168">
        <v>4.4000000000000002E-4</v>
      </c>
      <c r="Q11" s="174"/>
      <c r="R11" s="174">
        <v>4.4000000000000002E-4</v>
      </c>
      <c r="S11" s="150">
        <f>ROUND(F11*(R11),3)</f>
        <v>2.5999999999999999E-2</v>
      </c>
      <c r="V11" s="175"/>
      <c r="Z11">
        <v>0</v>
      </c>
    </row>
    <row r="12" spans="1:26" ht="24.95" customHeight="1" x14ac:dyDescent="0.25">
      <c r="A12" s="172">
        <v>2</v>
      </c>
      <c r="B12" s="169" t="s">
        <v>226</v>
      </c>
      <c r="C12" s="173" t="s">
        <v>227</v>
      </c>
      <c r="D12" s="169" t="s">
        <v>228</v>
      </c>
      <c r="E12" s="169" t="s">
        <v>120</v>
      </c>
      <c r="F12" s="170">
        <v>2.9766000000000001E-2</v>
      </c>
      <c r="G12" s="171"/>
      <c r="H12" s="171"/>
      <c r="I12" s="171">
        <f>ROUND(F12*(G12+H12),2)</f>
        <v>0</v>
      </c>
      <c r="J12" s="169">
        <f>ROUND(F12*(N12),2)</f>
        <v>0.92</v>
      </c>
      <c r="K12" s="1">
        <f>ROUND(F12*(O12),2)</f>
        <v>0</v>
      </c>
      <c r="L12" s="1">
        <f>ROUND(F12*(G12),2)</f>
        <v>0</v>
      </c>
      <c r="M12" s="1"/>
      <c r="N12" s="1">
        <v>30.76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>
        <v>3</v>
      </c>
      <c r="B13" s="169" t="s">
        <v>229</v>
      </c>
      <c r="C13" s="173" t="s">
        <v>385</v>
      </c>
      <c r="D13" s="169" t="s">
        <v>483</v>
      </c>
      <c r="E13" s="169" t="s">
        <v>109</v>
      </c>
      <c r="F13" s="170">
        <v>30.6</v>
      </c>
      <c r="G13" s="171"/>
      <c r="H13" s="171"/>
      <c r="I13" s="171">
        <f>ROUND(F13*(G13+H13),2)</f>
        <v>0</v>
      </c>
      <c r="J13" s="169">
        <f>ROUND(F13*(N13),2)</f>
        <v>22.64</v>
      </c>
      <c r="K13" s="1">
        <f>ROUND(F13*(O13),2)</f>
        <v>0</v>
      </c>
      <c r="L13" s="1"/>
      <c r="M13" s="1">
        <f>ROUND(F13*(G13),2)</f>
        <v>0</v>
      </c>
      <c r="N13" s="1">
        <v>0.74</v>
      </c>
      <c r="O13" s="1"/>
      <c r="P13" s="168">
        <v>4.0000000000000003E-5</v>
      </c>
      <c r="Q13" s="174"/>
      <c r="R13" s="174">
        <v>4.0000000000000003E-5</v>
      </c>
      <c r="S13" s="150">
        <f>ROUND(F13*(R13),3)</f>
        <v>1E-3</v>
      </c>
      <c r="V13" s="175"/>
      <c r="Z13">
        <v>0</v>
      </c>
    </row>
    <row r="14" spans="1:26" ht="24.95" customHeight="1" x14ac:dyDescent="0.25">
      <c r="A14" s="172">
        <v>4</v>
      </c>
      <c r="B14" s="169" t="s">
        <v>229</v>
      </c>
      <c r="C14" s="173" t="s">
        <v>386</v>
      </c>
      <c r="D14" s="169" t="s">
        <v>484</v>
      </c>
      <c r="E14" s="169" t="s">
        <v>109</v>
      </c>
      <c r="F14" s="170">
        <v>30.6</v>
      </c>
      <c r="G14" s="171"/>
      <c r="H14" s="171"/>
      <c r="I14" s="171">
        <f>ROUND(F14*(G14+H14),2)</f>
        <v>0</v>
      </c>
      <c r="J14" s="169">
        <f>ROUND(F14*(N14),2)</f>
        <v>41</v>
      </c>
      <c r="K14" s="1">
        <f>ROUND(F14*(O14),2)</f>
        <v>0</v>
      </c>
      <c r="L14" s="1"/>
      <c r="M14" s="1">
        <f>ROUND(F14*(G14),2)</f>
        <v>0</v>
      </c>
      <c r="N14" s="1">
        <v>1.34</v>
      </c>
      <c r="O14" s="1"/>
      <c r="P14" s="168">
        <v>6.9999999999999994E-5</v>
      </c>
      <c r="Q14" s="174"/>
      <c r="R14" s="174">
        <v>6.9999999999999994E-5</v>
      </c>
      <c r="S14" s="150">
        <f>ROUND(F14*(R14),3)</f>
        <v>2E-3</v>
      </c>
      <c r="V14" s="175"/>
      <c r="Z14">
        <v>0</v>
      </c>
    </row>
    <row r="15" spans="1:26" x14ac:dyDescent="0.25">
      <c r="A15" s="150"/>
      <c r="B15" s="150"/>
      <c r="C15" s="150"/>
      <c r="D15" s="150" t="s">
        <v>177</v>
      </c>
      <c r="E15" s="150"/>
      <c r="F15" s="168"/>
      <c r="G15" s="153"/>
      <c r="H15" s="153">
        <f>ROUND((SUM(M10:M14))/1,2)</f>
        <v>0</v>
      </c>
      <c r="I15" s="153">
        <f>ROUND((SUM(I10:I14))/1,2)</f>
        <v>0</v>
      </c>
      <c r="J15" s="150"/>
      <c r="K15" s="150"/>
      <c r="L15" s="150">
        <f>ROUND((SUM(L10:L14))/1,2)</f>
        <v>0</v>
      </c>
      <c r="M15" s="150">
        <f>ROUND((SUM(M10:M14))/1,2)</f>
        <v>0</v>
      </c>
      <c r="N15" s="150"/>
      <c r="O15" s="150"/>
      <c r="P15" s="176">
        <f>ROUND((SUM(P10:P14))/1,2)</f>
        <v>0</v>
      </c>
      <c r="Q15" s="147"/>
      <c r="R15" s="147"/>
      <c r="S15" s="176">
        <f>ROUND((SUM(S10:S14))/1,2)</f>
        <v>0.03</v>
      </c>
      <c r="T15" s="147"/>
      <c r="U15" s="147"/>
      <c r="V15" s="147"/>
      <c r="W15" s="147"/>
      <c r="X15" s="147"/>
      <c r="Y15" s="147"/>
      <c r="Z15" s="147"/>
    </row>
    <row r="16" spans="1:26" x14ac:dyDescent="0.25">
      <c r="A16" s="1"/>
      <c r="B16" s="1"/>
      <c r="C16" s="1"/>
      <c r="D16" s="1"/>
      <c r="E16" s="1"/>
      <c r="F16" s="161"/>
      <c r="G16" s="143"/>
      <c r="H16" s="143"/>
      <c r="I16" s="143"/>
      <c r="J16" s="1"/>
      <c r="K16" s="1"/>
      <c r="L16" s="1"/>
      <c r="M16" s="1"/>
      <c r="N16" s="1"/>
      <c r="O16" s="1"/>
      <c r="P16" s="1"/>
      <c r="S16" s="1"/>
    </row>
    <row r="17" spans="1:26" x14ac:dyDescent="0.25">
      <c r="A17" s="150"/>
      <c r="B17" s="150"/>
      <c r="C17" s="150"/>
      <c r="D17" s="150" t="s">
        <v>72</v>
      </c>
      <c r="E17" s="150"/>
      <c r="F17" s="168"/>
      <c r="G17" s="151"/>
      <c r="H17" s="151"/>
      <c r="I17" s="151"/>
      <c r="J17" s="150"/>
      <c r="K17" s="150"/>
      <c r="L17" s="150"/>
      <c r="M17" s="150"/>
      <c r="N17" s="150"/>
      <c r="O17" s="150"/>
      <c r="P17" s="150"/>
      <c r="Q17" s="147"/>
      <c r="R17" s="147"/>
      <c r="S17" s="150"/>
      <c r="T17" s="147"/>
      <c r="U17" s="147"/>
      <c r="V17" s="147"/>
      <c r="W17" s="147"/>
      <c r="X17" s="147"/>
      <c r="Y17" s="147"/>
      <c r="Z17" s="147"/>
    </row>
    <row r="18" spans="1:26" ht="24.95" customHeight="1" x14ac:dyDescent="0.25">
      <c r="A18" s="172">
        <v>5</v>
      </c>
      <c r="B18" s="169" t="s">
        <v>387</v>
      </c>
      <c r="C18" s="173" t="s">
        <v>388</v>
      </c>
      <c r="D18" s="169" t="s">
        <v>389</v>
      </c>
      <c r="E18" s="169" t="s">
        <v>109</v>
      </c>
      <c r="F18" s="170">
        <v>40</v>
      </c>
      <c r="G18" s="171"/>
      <c r="H18" s="171"/>
      <c r="I18" s="171">
        <f t="shared" ref="I18:I31" si="0">ROUND(F18*(G18+H18),2)</f>
        <v>0</v>
      </c>
      <c r="J18" s="169">
        <f t="shared" ref="J18:J31" si="1">ROUND(F18*(N18),2)</f>
        <v>593.6</v>
      </c>
      <c r="K18" s="1">
        <f t="shared" ref="K18:K31" si="2">ROUND(F18*(O18),2)</f>
        <v>0</v>
      </c>
      <c r="L18" s="1">
        <f t="shared" ref="L18:L31" si="3">ROUND(F18*(G18),2)</f>
        <v>0</v>
      </c>
      <c r="M18" s="1"/>
      <c r="N18" s="1">
        <v>14.84</v>
      </c>
      <c r="O18" s="1"/>
      <c r="P18" s="168">
        <v>2.129E-2</v>
      </c>
      <c r="Q18" s="174"/>
      <c r="R18" s="174">
        <v>2.129E-2</v>
      </c>
      <c r="S18" s="150">
        <f>ROUND(F18*(R18),3)</f>
        <v>0.85199999999999998</v>
      </c>
      <c r="V18" s="175"/>
      <c r="Z18">
        <v>0</v>
      </c>
    </row>
    <row r="19" spans="1:26" ht="24.95" customHeight="1" x14ac:dyDescent="0.25">
      <c r="A19" s="172">
        <v>6</v>
      </c>
      <c r="B19" s="169" t="s">
        <v>387</v>
      </c>
      <c r="C19" s="173" t="s">
        <v>390</v>
      </c>
      <c r="D19" s="169" t="s">
        <v>391</v>
      </c>
      <c r="E19" s="169" t="s">
        <v>109</v>
      </c>
      <c r="F19" s="170">
        <v>20</v>
      </c>
      <c r="G19" s="171"/>
      <c r="H19" s="171"/>
      <c r="I19" s="171">
        <f t="shared" si="0"/>
        <v>0</v>
      </c>
      <c r="J19" s="169">
        <f t="shared" si="1"/>
        <v>150.4</v>
      </c>
      <c r="K19" s="1">
        <f t="shared" si="2"/>
        <v>0</v>
      </c>
      <c r="L19" s="1">
        <f t="shared" si="3"/>
        <v>0</v>
      </c>
      <c r="M19" s="1"/>
      <c r="N19" s="1">
        <v>7.52</v>
      </c>
      <c r="O19" s="1"/>
      <c r="P19" s="168">
        <v>1.08E-3</v>
      </c>
      <c r="Q19" s="174"/>
      <c r="R19" s="174">
        <v>1.08E-3</v>
      </c>
      <c r="S19" s="150">
        <f>ROUND(F19*(R19),3)</f>
        <v>2.1999999999999999E-2</v>
      </c>
      <c r="V19" s="175"/>
      <c r="Z19">
        <v>0</v>
      </c>
    </row>
    <row r="20" spans="1:26" ht="24.95" customHeight="1" x14ac:dyDescent="0.25">
      <c r="A20" s="172">
        <v>7</v>
      </c>
      <c r="B20" s="169" t="s">
        <v>387</v>
      </c>
      <c r="C20" s="173" t="s">
        <v>392</v>
      </c>
      <c r="D20" s="169" t="s">
        <v>393</v>
      </c>
      <c r="E20" s="169" t="s">
        <v>104</v>
      </c>
      <c r="F20" s="170">
        <v>12</v>
      </c>
      <c r="G20" s="171"/>
      <c r="H20" s="171"/>
      <c r="I20" s="171">
        <f t="shared" si="0"/>
        <v>0</v>
      </c>
      <c r="J20" s="169">
        <f t="shared" si="1"/>
        <v>29.88</v>
      </c>
      <c r="K20" s="1">
        <f t="shared" si="2"/>
        <v>0</v>
      </c>
      <c r="L20" s="1">
        <f t="shared" si="3"/>
        <v>0</v>
      </c>
      <c r="M20" s="1"/>
      <c r="N20" s="1">
        <v>2.4900000000000002</v>
      </c>
      <c r="O20" s="1"/>
      <c r="P20" s="161"/>
      <c r="Q20" s="174"/>
      <c r="R20" s="174"/>
      <c r="S20" s="150"/>
      <c r="V20" s="175"/>
      <c r="Z20">
        <v>0</v>
      </c>
    </row>
    <row r="21" spans="1:26" ht="24.95" customHeight="1" x14ac:dyDescent="0.25">
      <c r="A21" s="172">
        <v>8</v>
      </c>
      <c r="B21" s="169" t="s">
        <v>387</v>
      </c>
      <c r="C21" s="173" t="s">
        <v>394</v>
      </c>
      <c r="D21" s="169" t="s">
        <v>395</v>
      </c>
      <c r="E21" s="169" t="s">
        <v>104</v>
      </c>
      <c r="F21" s="170">
        <v>6</v>
      </c>
      <c r="G21" s="171"/>
      <c r="H21" s="171"/>
      <c r="I21" s="171">
        <f t="shared" si="0"/>
        <v>0</v>
      </c>
      <c r="J21" s="169">
        <f t="shared" si="1"/>
        <v>17.579999999999998</v>
      </c>
      <c r="K21" s="1">
        <f t="shared" si="2"/>
        <v>0</v>
      </c>
      <c r="L21" s="1">
        <f t="shared" si="3"/>
        <v>0</v>
      </c>
      <c r="M21" s="1"/>
      <c r="N21" s="1">
        <v>2.93</v>
      </c>
      <c r="O21" s="1"/>
      <c r="P21" s="161"/>
      <c r="Q21" s="174"/>
      <c r="R21" s="174"/>
      <c r="S21" s="150"/>
      <c r="V21" s="175"/>
      <c r="Z21">
        <v>0</v>
      </c>
    </row>
    <row r="22" spans="1:26" ht="24.95" customHeight="1" x14ac:dyDescent="0.25">
      <c r="A22" s="172">
        <v>9</v>
      </c>
      <c r="B22" s="169" t="s">
        <v>387</v>
      </c>
      <c r="C22" s="173" t="s">
        <v>396</v>
      </c>
      <c r="D22" s="169" t="s">
        <v>397</v>
      </c>
      <c r="E22" s="169" t="s">
        <v>104</v>
      </c>
      <c r="F22" s="170">
        <v>9</v>
      </c>
      <c r="G22" s="171"/>
      <c r="H22" s="171"/>
      <c r="I22" s="171">
        <f t="shared" si="0"/>
        <v>0</v>
      </c>
      <c r="J22" s="169">
        <f t="shared" si="1"/>
        <v>33.119999999999997</v>
      </c>
      <c r="K22" s="1">
        <f t="shared" si="2"/>
        <v>0</v>
      </c>
      <c r="L22" s="1">
        <f t="shared" si="3"/>
        <v>0</v>
      </c>
      <c r="M22" s="1"/>
      <c r="N22" s="1">
        <v>3.68</v>
      </c>
      <c r="O22" s="1"/>
      <c r="P22" s="161"/>
      <c r="Q22" s="174"/>
      <c r="R22" s="174"/>
      <c r="S22" s="150"/>
      <c r="V22" s="175"/>
      <c r="Z22">
        <v>0</v>
      </c>
    </row>
    <row r="23" spans="1:26" ht="24.95" customHeight="1" x14ac:dyDescent="0.25">
      <c r="A23" s="172">
        <v>10</v>
      </c>
      <c r="B23" s="169" t="s">
        <v>387</v>
      </c>
      <c r="C23" s="173" t="s">
        <v>398</v>
      </c>
      <c r="D23" s="169" t="s">
        <v>399</v>
      </c>
      <c r="E23" s="169" t="s">
        <v>109</v>
      </c>
      <c r="F23" s="170">
        <v>60</v>
      </c>
      <c r="G23" s="171"/>
      <c r="H23" s="171"/>
      <c r="I23" s="171">
        <f t="shared" si="0"/>
        <v>0</v>
      </c>
      <c r="J23" s="169">
        <f t="shared" si="1"/>
        <v>42</v>
      </c>
      <c r="K23" s="1">
        <f t="shared" si="2"/>
        <v>0</v>
      </c>
      <c r="L23" s="1">
        <f t="shared" si="3"/>
        <v>0</v>
      </c>
      <c r="M23" s="1"/>
      <c r="N23" s="1">
        <v>0.7</v>
      </c>
      <c r="O23" s="1"/>
      <c r="P23" s="168">
        <v>7.9000000000000008E-3</v>
      </c>
      <c r="Q23" s="174"/>
      <c r="R23" s="174">
        <v>7.9000000000000008E-3</v>
      </c>
      <c r="S23" s="150">
        <f>ROUND(F23*(R23),3)</f>
        <v>0.47399999999999998</v>
      </c>
      <c r="V23" s="175"/>
      <c r="Z23">
        <v>0</v>
      </c>
    </row>
    <row r="24" spans="1:26" ht="24.95" customHeight="1" x14ac:dyDescent="0.25">
      <c r="A24" s="172">
        <v>11</v>
      </c>
      <c r="B24" s="169" t="s">
        <v>387</v>
      </c>
      <c r="C24" s="173" t="s">
        <v>400</v>
      </c>
      <c r="D24" s="169" t="s">
        <v>401</v>
      </c>
      <c r="E24" s="169" t="s">
        <v>120</v>
      </c>
      <c r="F24" s="170">
        <v>2.0587599999999999</v>
      </c>
      <c r="G24" s="171"/>
      <c r="H24" s="171"/>
      <c r="I24" s="171">
        <f t="shared" si="0"/>
        <v>0</v>
      </c>
      <c r="J24" s="169">
        <f t="shared" si="1"/>
        <v>43.4</v>
      </c>
      <c r="K24" s="1">
        <f t="shared" si="2"/>
        <v>0</v>
      </c>
      <c r="L24" s="1">
        <f t="shared" si="3"/>
        <v>0</v>
      </c>
      <c r="M24" s="1"/>
      <c r="N24" s="1">
        <v>21.08</v>
      </c>
      <c r="O24" s="1"/>
      <c r="P24" s="161"/>
      <c r="Q24" s="174"/>
      <c r="R24" s="174"/>
      <c r="S24" s="150"/>
      <c r="V24" s="175"/>
      <c r="Z24">
        <v>0</v>
      </c>
    </row>
    <row r="25" spans="1:26" ht="24.95" customHeight="1" x14ac:dyDescent="0.25">
      <c r="A25" s="172">
        <v>12</v>
      </c>
      <c r="B25" s="169" t="s">
        <v>402</v>
      </c>
      <c r="C25" s="173" t="s">
        <v>403</v>
      </c>
      <c r="D25" s="169" t="s">
        <v>404</v>
      </c>
      <c r="E25" s="169" t="s">
        <v>104</v>
      </c>
      <c r="F25" s="170">
        <v>14</v>
      </c>
      <c r="G25" s="171"/>
      <c r="H25" s="171"/>
      <c r="I25" s="171">
        <f t="shared" si="0"/>
        <v>0</v>
      </c>
      <c r="J25" s="169">
        <f t="shared" si="1"/>
        <v>328.86</v>
      </c>
      <c r="K25" s="1">
        <f t="shared" si="2"/>
        <v>0</v>
      </c>
      <c r="L25" s="1">
        <f t="shared" si="3"/>
        <v>0</v>
      </c>
      <c r="M25" s="1"/>
      <c r="N25" s="1">
        <v>23.49</v>
      </c>
      <c r="O25" s="1"/>
      <c r="P25" s="168">
        <v>4.7200000000000002E-3</v>
      </c>
      <c r="Q25" s="174"/>
      <c r="R25" s="174">
        <v>4.7200000000000002E-3</v>
      </c>
      <c r="S25" s="150">
        <f>ROUND(F25*(R25),3)</f>
        <v>6.6000000000000003E-2</v>
      </c>
      <c r="V25" s="175"/>
      <c r="Z25">
        <v>0</v>
      </c>
    </row>
    <row r="26" spans="1:26" ht="24.95" customHeight="1" x14ac:dyDescent="0.25">
      <c r="A26" s="172">
        <v>13</v>
      </c>
      <c r="B26" s="169" t="s">
        <v>402</v>
      </c>
      <c r="C26" s="173" t="s">
        <v>405</v>
      </c>
      <c r="D26" s="169" t="s">
        <v>406</v>
      </c>
      <c r="E26" s="169" t="s">
        <v>104</v>
      </c>
      <c r="F26" s="170">
        <v>18</v>
      </c>
      <c r="G26" s="171"/>
      <c r="H26" s="171"/>
      <c r="I26" s="171">
        <f t="shared" si="0"/>
        <v>0</v>
      </c>
      <c r="J26" s="169">
        <f t="shared" si="1"/>
        <v>2563.02</v>
      </c>
      <c r="K26" s="1">
        <f t="shared" si="2"/>
        <v>0</v>
      </c>
      <c r="L26" s="1">
        <f t="shared" si="3"/>
        <v>0</v>
      </c>
      <c r="M26" s="1"/>
      <c r="N26" s="1">
        <v>142.38999999999999</v>
      </c>
      <c r="O26" s="1"/>
      <c r="P26" s="168">
        <v>3.4430000000000002E-2</v>
      </c>
      <c r="Q26" s="174"/>
      <c r="R26" s="174">
        <v>3.4430000000000002E-2</v>
      </c>
      <c r="S26" s="150">
        <f>ROUND(F26*(R26),3)</f>
        <v>0.62</v>
      </c>
      <c r="V26" s="175"/>
      <c r="Z26">
        <v>0</v>
      </c>
    </row>
    <row r="27" spans="1:26" ht="24.95" customHeight="1" x14ac:dyDescent="0.25">
      <c r="A27" s="172">
        <v>14</v>
      </c>
      <c r="B27" s="169" t="s">
        <v>402</v>
      </c>
      <c r="C27" s="173" t="s">
        <v>407</v>
      </c>
      <c r="D27" s="169" t="s">
        <v>408</v>
      </c>
      <c r="E27" s="169" t="s">
        <v>104</v>
      </c>
      <c r="F27" s="170">
        <v>18</v>
      </c>
      <c r="G27" s="171"/>
      <c r="H27" s="171"/>
      <c r="I27" s="171">
        <f t="shared" si="0"/>
        <v>0</v>
      </c>
      <c r="J27" s="169">
        <f t="shared" si="1"/>
        <v>357.3</v>
      </c>
      <c r="K27" s="1">
        <f t="shared" si="2"/>
        <v>0</v>
      </c>
      <c r="L27" s="1">
        <f t="shared" si="3"/>
        <v>0</v>
      </c>
      <c r="M27" s="1"/>
      <c r="N27" s="1">
        <v>19.850000000000001</v>
      </c>
      <c r="O27" s="1"/>
      <c r="P27" s="168">
        <v>1.4300000000000001E-3</v>
      </c>
      <c r="Q27" s="174"/>
      <c r="R27" s="174">
        <v>1.4300000000000001E-3</v>
      </c>
      <c r="S27" s="150">
        <f>ROUND(F27*(R27),3)</f>
        <v>2.5999999999999999E-2</v>
      </c>
      <c r="V27" s="175"/>
      <c r="Z27">
        <v>0</v>
      </c>
    </row>
    <row r="28" spans="1:26" ht="24.95" customHeight="1" x14ac:dyDescent="0.25">
      <c r="A28" s="172">
        <v>15</v>
      </c>
      <c r="B28" s="169" t="s">
        <v>402</v>
      </c>
      <c r="C28" s="173" t="s">
        <v>409</v>
      </c>
      <c r="D28" s="169" t="s">
        <v>410</v>
      </c>
      <c r="E28" s="169" t="s">
        <v>104</v>
      </c>
      <c r="F28" s="170">
        <v>18</v>
      </c>
      <c r="G28" s="171"/>
      <c r="H28" s="171"/>
      <c r="I28" s="171">
        <f t="shared" si="0"/>
        <v>0</v>
      </c>
      <c r="J28" s="169">
        <f t="shared" si="1"/>
        <v>54.9</v>
      </c>
      <c r="K28" s="1">
        <f t="shared" si="2"/>
        <v>0</v>
      </c>
      <c r="L28" s="1">
        <f t="shared" si="3"/>
        <v>0</v>
      </c>
      <c r="M28" s="1"/>
      <c r="N28" s="1">
        <v>3.05</v>
      </c>
      <c r="O28" s="1"/>
      <c r="P28" s="161"/>
      <c r="Q28" s="174"/>
      <c r="R28" s="174"/>
      <c r="S28" s="150"/>
      <c r="V28" s="175"/>
      <c r="Z28">
        <v>0</v>
      </c>
    </row>
    <row r="29" spans="1:26" ht="24.95" customHeight="1" x14ac:dyDescent="0.25">
      <c r="A29" s="172">
        <v>16</v>
      </c>
      <c r="B29" s="169" t="s">
        <v>167</v>
      </c>
      <c r="C29" s="173" t="s">
        <v>411</v>
      </c>
      <c r="D29" s="169" t="s">
        <v>412</v>
      </c>
      <c r="E29" s="169" t="s">
        <v>104</v>
      </c>
      <c r="F29" s="170">
        <v>9</v>
      </c>
      <c r="G29" s="171"/>
      <c r="H29" s="171"/>
      <c r="I29" s="171">
        <f t="shared" si="0"/>
        <v>0</v>
      </c>
      <c r="J29" s="169">
        <f t="shared" si="1"/>
        <v>132.12</v>
      </c>
      <c r="K29" s="1">
        <f t="shared" si="2"/>
        <v>0</v>
      </c>
      <c r="L29" s="1">
        <f t="shared" si="3"/>
        <v>0</v>
      </c>
      <c r="M29" s="1"/>
      <c r="N29" s="1">
        <v>14.68</v>
      </c>
      <c r="O29" s="1"/>
      <c r="P29" s="161"/>
      <c r="Q29" s="174"/>
      <c r="R29" s="174"/>
      <c r="S29" s="150"/>
      <c r="V29" s="175"/>
      <c r="Z29">
        <v>0</v>
      </c>
    </row>
    <row r="30" spans="1:26" ht="24.95" customHeight="1" x14ac:dyDescent="0.25">
      <c r="A30" s="172">
        <v>17</v>
      </c>
      <c r="B30" s="169" t="s">
        <v>167</v>
      </c>
      <c r="C30" s="173" t="s">
        <v>413</v>
      </c>
      <c r="D30" s="169" t="s">
        <v>414</v>
      </c>
      <c r="E30" s="169" t="s">
        <v>415</v>
      </c>
      <c r="F30" s="170">
        <v>9</v>
      </c>
      <c r="G30" s="171"/>
      <c r="H30" s="171"/>
      <c r="I30" s="171">
        <f t="shared" si="0"/>
        <v>0</v>
      </c>
      <c r="J30" s="169">
        <f t="shared" si="1"/>
        <v>144.63</v>
      </c>
      <c r="K30" s="1">
        <f t="shared" si="2"/>
        <v>0</v>
      </c>
      <c r="L30" s="1">
        <f t="shared" si="3"/>
        <v>0</v>
      </c>
      <c r="M30" s="1"/>
      <c r="N30" s="1">
        <v>16.07</v>
      </c>
      <c r="O30" s="1"/>
      <c r="P30" s="161"/>
      <c r="Q30" s="174"/>
      <c r="R30" s="174"/>
      <c r="S30" s="150"/>
      <c r="V30" s="175"/>
      <c r="Z30">
        <v>0</v>
      </c>
    </row>
    <row r="31" spans="1:26" ht="24.95" customHeight="1" x14ac:dyDescent="0.25">
      <c r="A31" s="172">
        <v>18</v>
      </c>
      <c r="B31" s="169" t="s">
        <v>167</v>
      </c>
      <c r="C31" s="173" t="s">
        <v>416</v>
      </c>
      <c r="D31" s="169" t="s">
        <v>417</v>
      </c>
      <c r="E31" s="169" t="s">
        <v>104</v>
      </c>
      <c r="F31" s="170">
        <v>1</v>
      </c>
      <c r="G31" s="171"/>
      <c r="H31" s="171"/>
      <c r="I31" s="171">
        <f t="shared" si="0"/>
        <v>0</v>
      </c>
      <c r="J31" s="169">
        <f t="shared" si="1"/>
        <v>12.98</v>
      </c>
      <c r="K31" s="1">
        <f t="shared" si="2"/>
        <v>0</v>
      </c>
      <c r="L31" s="1">
        <f t="shared" si="3"/>
        <v>0</v>
      </c>
      <c r="M31" s="1"/>
      <c r="N31" s="1">
        <v>12.98</v>
      </c>
      <c r="O31" s="1"/>
      <c r="P31" s="161"/>
      <c r="Q31" s="174"/>
      <c r="R31" s="174"/>
      <c r="S31" s="150"/>
      <c r="V31" s="175"/>
      <c r="Z31">
        <v>0</v>
      </c>
    </row>
    <row r="32" spans="1:26" x14ac:dyDescent="0.25">
      <c r="A32" s="150"/>
      <c r="B32" s="150"/>
      <c r="C32" s="150"/>
      <c r="D32" s="150" t="s">
        <v>72</v>
      </c>
      <c r="E32" s="150"/>
      <c r="F32" s="168"/>
      <c r="G32" s="153"/>
      <c r="H32" s="153">
        <f>ROUND((SUM(M17:M31))/1,2)</f>
        <v>0</v>
      </c>
      <c r="I32" s="153">
        <f>ROUND((SUM(I17:I31))/1,2)</f>
        <v>0</v>
      </c>
      <c r="J32" s="150"/>
      <c r="K32" s="150"/>
      <c r="L32" s="150">
        <f>ROUND((SUM(L17:L31))/1,2)</f>
        <v>0</v>
      </c>
      <c r="M32" s="150">
        <f>ROUND((SUM(M17:M31))/1,2)</f>
        <v>0</v>
      </c>
      <c r="N32" s="150"/>
      <c r="O32" s="150"/>
      <c r="P32" s="176">
        <f>ROUND((SUM(P17:P31))/1,2)</f>
        <v>7.0000000000000007E-2</v>
      </c>
      <c r="Q32" s="147"/>
      <c r="R32" s="147"/>
      <c r="S32" s="176">
        <f>ROUND((SUM(S17:S31))/1,2)</f>
        <v>2.06</v>
      </c>
      <c r="T32" s="147"/>
      <c r="U32" s="147"/>
      <c r="V32" s="147"/>
      <c r="W32" s="147"/>
      <c r="X32" s="147"/>
      <c r="Y32" s="147"/>
      <c r="Z32" s="147"/>
    </row>
    <row r="33" spans="1:26" x14ac:dyDescent="0.25">
      <c r="A33" s="1"/>
      <c r="B33" s="1"/>
      <c r="C33" s="1"/>
      <c r="D33" s="1"/>
      <c r="E33" s="1"/>
      <c r="F33" s="161"/>
      <c r="G33" s="143"/>
      <c r="H33" s="143"/>
      <c r="I33" s="143"/>
      <c r="J33" s="1"/>
      <c r="K33" s="1"/>
      <c r="L33" s="1"/>
      <c r="M33" s="1"/>
      <c r="N33" s="1"/>
      <c r="O33" s="1"/>
      <c r="P33" s="1"/>
      <c r="S33" s="1"/>
    </row>
    <row r="34" spans="1:26" x14ac:dyDescent="0.25">
      <c r="A34" s="150"/>
      <c r="B34" s="150"/>
      <c r="C34" s="150"/>
      <c r="D34" s="150" t="s">
        <v>73</v>
      </c>
      <c r="E34" s="150"/>
      <c r="F34" s="168"/>
      <c r="G34" s="151"/>
      <c r="H34" s="151"/>
      <c r="I34" s="151"/>
      <c r="J34" s="150"/>
      <c r="K34" s="150"/>
      <c r="L34" s="150"/>
      <c r="M34" s="150"/>
      <c r="N34" s="150"/>
      <c r="O34" s="150"/>
      <c r="P34" s="150"/>
      <c r="Q34" s="147"/>
      <c r="R34" s="147"/>
      <c r="S34" s="150"/>
      <c r="T34" s="147"/>
      <c r="U34" s="147"/>
      <c r="V34" s="147"/>
      <c r="W34" s="147"/>
      <c r="X34" s="147"/>
      <c r="Y34" s="147"/>
      <c r="Z34" s="147"/>
    </row>
    <row r="35" spans="1:26" ht="24.95" customHeight="1" x14ac:dyDescent="0.25">
      <c r="A35" s="172">
        <v>19</v>
      </c>
      <c r="B35" s="169" t="s">
        <v>418</v>
      </c>
      <c r="C35" s="173" t="s">
        <v>419</v>
      </c>
      <c r="D35" s="169" t="s">
        <v>420</v>
      </c>
      <c r="E35" s="169" t="s">
        <v>109</v>
      </c>
      <c r="F35" s="170">
        <v>30</v>
      </c>
      <c r="G35" s="171"/>
      <c r="H35" s="171"/>
      <c r="I35" s="171">
        <f t="shared" ref="I35:I48" si="4">ROUND(F35*(G35+H35),2)</f>
        <v>0</v>
      </c>
      <c r="J35" s="169">
        <f t="shared" ref="J35:J48" si="5">ROUND(F35*(N35),2)</f>
        <v>343.8</v>
      </c>
      <c r="K35" s="1">
        <f t="shared" ref="K35:K48" si="6">ROUND(F35*(O35),2)</f>
        <v>0</v>
      </c>
      <c r="L35" s="1">
        <f t="shared" ref="L35:L46" si="7">ROUND(F35*(G35),2)</f>
        <v>0</v>
      </c>
      <c r="M35" s="1"/>
      <c r="N35" s="1">
        <v>11.46</v>
      </c>
      <c r="O35" s="1"/>
      <c r="P35" s="168">
        <v>2.627792E-4</v>
      </c>
      <c r="Q35" s="174"/>
      <c r="R35" s="174">
        <v>2.627792E-4</v>
      </c>
      <c r="S35" s="150">
        <f t="shared" ref="S35:S42" si="8">ROUND(F35*(R35),3)</f>
        <v>8.0000000000000002E-3</v>
      </c>
      <c r="V35" s="175"/>
      <c r="Z35">
        <v>0</v>
      </c>
    </row>
    <row r="36" spans="1:26" ht="24.95" customHeight="1" x14ac:dyDescent="0.25">
      <c r="A36" s="172">
        <v>20</v>
      </c>
      <c r="B36" s="169" t="s">
        <v>418</v>
      </c>
      <c r="C36" s="173" t="s">
        <v>421</v>
      </c>
      <c r="D36" s="169" t="s">
        <v>422</v>
      </c>
      <c r="E36" s="169" t="s">
        <v>109</v>
      </c>
      <c r="F36" s="170">
        <v>30</v>
      </c>
      <c r="G36" s="171"/>
      <c r="H36" s="171"/>
      <c r="I36" s="171">
        <f t="shared" si="4"/>
        <v>0</v>
      </c>
      <c r="J36" s="169">
        <f t="shared" si="5"/>
        <v>355.2</v>
      </c>
      <c r="K36" s="1">
        <f t="shared" si="6"/>
        <v>0</v>
      </c>
      <c r="L36" s="1">
        <f t="shared" si="7"/>
        <v>0</v>
      </c>
      <c r="M36" s="1"/>
      <c r="N36" s="1">
        <v>11.84</v>
      </c>
      <c r="O36" s="1"/>
      <c r="P36" s="168">
        <v>3.7741499999999998E-4</v>
      </c>
      <c r="Q36" s="174"/>
      <c r="R36" s="174">
        <v>3.7741499999999998E-4</v>
      </c>
      <c r="S36" s="150">
        <f t="shared" si="8"/>
        <v>1.0999999999999999E-2</v>
      </c>
      <c r="V36" s="175"/>
      <c r="Z36">
        <v>0</v>
      </c>
    </row>
    <row r="37" spans="1:26" ht="24.95" customHeight="1" x14ac:dyDescent="0.25">
      <c r="A37" s="172">
        <v>21</v>
      </c>
      <c r="B37" s="169" t="s">
        <v>418</v>
      </c>
      <c r="C37" s="173" t="s">
        <v>423</v>
      </c>
      <c r="D37" s="169" t="s">
        <v>424</v>
      </c>
      <c r="E37" s="169" t="s">
        <v>109</v>
      </c>
      <c r="F37" s="170">
        <v>20</v>
      </c>
      <c r="G37" s="171"/>
      <c r="H37" s="171"/>
      <c r="I37" s="171">
        <f t="shared" si="4"/>
        <v>0</v>
      </c>
      <c r="J37" s="169">
        <f t="shared" si="5"/>
        <v>53.6</v>
      </c>
      <c r="K37" s="1">
        <f t="shared" si="6"/>
        <v>0</v>
      </c>
      <c r="L37" s="1">
        <f t="shared" si="7"/>
        <v>0</v>
      </c>
      <c r="M37" s="1"/>
      <c r="N37" s="1">
        <v>2.68</v>
      </c>
      <c r="O37" s="1"/>
      <c r="P37" s="168">
        <v>3.2000000000000003E-4</v>
      </c>
      <c r="Q37" s="174"/>
      <c r="R37" s="174">
        <v>3.2000000000000003E-4</v>
      </c>
      <c r="S37" s="150">
        <f t="shared" si="8"/>
        <v>6.0000000000000001E-3</v>
      </c>
      <c r="V37" s="175"/>
      <c r="Z37">
        <v>0</v>
      </c>
    </row>
    <row r="38" spans="1:26" ht="24.95" customHeight="1" x14ac:dyDescent="0.25">
      <c r="A38" s="172">
        <v>22</v>
      </c>
      <c r="B38" s="169" t="s">
        <v>418</v>
      </c>
      <c r="C38" s="173" t="s">
        <v>425</v>
      </c>
      <c r="D38" s="169" t="s">
        <v>426</v>
      </c>
      <c r="E38" s="169" t="s">
        <v>109</v>
      </c>
      <c r="F38" s="170">
        <v>40</v>
      </c>
      <c r="G38" s="171"/>
      <c r="H38" s="171"/>
      <c r="I38" s="171">
        <f t="shared" si="4"/>
        <v>0</v>
      </c>
      <c r="J38" s="169">
        <f t="shared" si="5"/>
        <v>158</v>
      </c>
      <c r="K38" s="1">
        <f t="shared" si="6"/>
        <v>0</v>
      </c>
      <c r="L38" s="1">
        <f t="shared" si="7"/>
        <v>0</v>
      </c>
      <c r="M38" s="1"/>
      <c r="N38" s="1">
        <v>3.95</v>
      </c>
      <c r="O38" s="1"/>
      <c r="P38" s="168">
        <v>6.0999999999999997E-4</v>
      </c>
      <c r="Q38" s="174"/>
      <c r="R38" s="174">
        <v>6.0999999999999997E-4</v>
      </c>
      <c r="S38" s="150">
        <f t="shared" si="8"/>
        <v>2.4E-2</v>
      </c>
      <c r="V38" s="175"/>
      <c r="Z38">
        <v>0</v>
      </c>
    </row>
    <row r="39" spans="1:26" ht="24.95" customHeight="1" x14ac:dyDescent="0.25">
      <c r="A39" s="172">
        <v>23</v>
      </c>
      <c r="B39" s="169" t="s">
        <v>418</v>
      </c>
      <c r="C39" s="173" t="s">
        <v>427</v>
      </c>
      <c r="D39" s="169" t="s">
        <v>428</v>
      </c>
      <c r="E39" s="169" t="s">
        <v>104</v>
      </c>
      <c r="F39" s="170">
        <v>39</v>
      </c>
      <c r="G39" s="171"/>
      <c r="H39" s="171"/>
      <c r="I39" s="171">
        <f t="shared" si="4"/>
        <v>0</v>
      </c>
      <c r="J39" s="169">
        <f t="shared" si="5"/>
        <v>184.08</v>
      </c>
      <c r="K39" s="1">
        <f t="shared" si="6"/>
        <v>0</v>
      </c>
      <c r="L39" s="1">
        <f t="shared" si="7"/>
        <v>0</v>
      </c>
      <c r="M39" s="1"/>
      <c r="N39" s="1">
        <v>4.72</v>
      </c>
      <c r="O39" s="1"/>
      <c r="P39" s="168">
        <v>1.3000000000000002E-4</v>
      </c>
      <c r="Q39" s="174"/>
      <c r="R39" s="174">
        <v>1.3000000000000002E-4</v>
      </c>
      <c r="S39" s="150">
        <f t="shared" si="8"/>
        <v>5.0000000000000001E-3</v>
      </c>
      <c r="V39" s="175"/>
      <c r="Z39">
        <v>0</v>
      </c>
    </row>
    <row r="40" spans="1:26" ht="24.95" customHeight="1" x14ac:dyDescent="0.25">
      <c r="A40" s="172">
        <v>24</v>
      </c>
      <c r="B40" s="169" t="s">
        <v>418</v>
      </c>
      <c r="C40" s="173" t="s">
        <v>429</v>
      </c>
      <c r="D40" s="169" t="s">
        <v>430</v>
      </c>
      <c r="E40" s="169" t="s">
        <v>104</v>
      </c>
      <c r="F40" s="170">
        <v>2</v>
      </c>
      <c r="G40" s="171"/>
      <c r="H40" s="171"/>
      <c r="I40" s="171">
        <f t="shared" si="4"/>
        <v>0</v>
      </c>
      <c r="J40" s="169">
        <f t="shared" si="5"/>
        <v>6.16</v>
      </c>
      <c r="K40" s="1">
        <f t="shared" si="6"/>
        <v>0</v>
      </c>
      <c r="L40" s="1">
        <f t="shared" si="7"/>
        <v>0</v>
      </c>
      <c r="M40" s="1"/>
      <c r="N40" s="1">
        <v>3.08</v>
      </c>
      <c r="O40" s="1"/>
      <c r="P40" s="168">
        <v>2.0000000000000002E-5</v>
      </c>
      <c r="Q40" s="174"/>
      <c r="R40" s="174">
        <v>2.0000000000000002E-5</v>
      </c>
      <c r="S40" s="150">
        <f t="shared" si="8"/>
        <v>0</v>
      </c>
      <c r="V40" s="175"/>
      <c r="Z40">
        <v>0</v>
      </c>
    </row>
    <row r="41" spans="1:26" ht="24.95" customHeight="1" x14ac:dyDescent="0.25">
      <c r="A41" s="172">
        <v>25</v>
      </c>
      <c r="B41" s="169" t="s">
        <v>418</v>
      </c>
      <c r="C41" s="173" t="s">
        <v>431</v>
      </c>
      <c r="D41" s="169" t="s">
        <v>432</v>
      </c>
      <c r="E41" s="169" t="s">
        <v>109</v>
      </c>
      <c r="F41" s="170">
        <v>60</v>
      </c>
      <c r="G41" s="171"/>
      <c r="H41" s="171"/>
      <c r="I41" s="171">
        <f t="shared" si="4"/>
        <v>0</v>
      </c>
      <c r="J41" s="169">
        <f t="shared" si="5"/>
        <v>80.400000000000006</v>
      </c>
      <c r="K41" s="1">
        <f t="shared" si="6"/>
        <v>0</v>
      </c>
      <c r="L41" s="1">
        <f t="shared" si="7"/>
        <v>0</v>
      </c>
      <c r="M41" s="1"/>
      <c r="N41" s="1">
        <v>1.34</v>
      </c>
      <c r="O41" s="1"/>
      <c r="P41" s="168">
        <v>1.8000000000000001E-4</v>
      </c>
      <c r="Q41" s="174"/>
      <c r="R41" s="174">
        <v>1.8000000000000001E-4</v>
      </c>
      <c r="S41" s="150">
        <f t="shared" si="8"/>
        <v>1.0999999999999999E-2</v>
      </c>
      <c r="V41" s="175"/>
      <c r="Z41">
        <v>0</v>
      </c>
    </row>
    <row r="42" spans="1:26" ht="24.95" customHeight="1" x14ac:dyDescent="0.25">
      <c r="A42" s="172">
        <v>26</v>
      </c>
      <c r="B42" s="169" t="s">
        <v>418</v>
      </c>
      <c r="C42" s="173" t="s">
        <v>433</v>
      </c>
      <c r="D42" s="169" t="s">
        <v>434</v>
      </c>
      <c r="E42" s="169" t="s">
        <v>109</v>
      </c>
      <c r="F42" s="170">
        <v>60</v>
      </c>
      <c r="G42" s="171"/>
      <c r="H42" s="171"/>
      <c r="I42" s="171">
        <f t="shared" si="4"/>
        <v>0</v>
      </c>
      <c r="J42" s="169">
        <f t="shared" si="5"/>
        <v>55.2</v>
      </c>
      <c r="K42" s="1">
        <f t="shared" si="6"/>
        <v>0</v>
      </c>
      <c r="L42" s="1">
        <f t="shared" si="7"/>
        <v>0</v>
      </c>
      <c r="M42" s="1"/>
      <c r="N42" s="1">
        <v>0.92</v>
      </c>
      <c r="O42" s="1"/>
      <c r="P42" s="168">
        <v>1.0000000000000001E-5</v>
      </c>
      <c r="Q42" s="174"/>
      <c r="R42" s="174">
        <v>1.0000000000000001E-5</v>
      </c>
      <c r="S42" s="150">
        <f t="shared" si="8"/>
        <v>1E-3</v>
      </c>
      <c r="V42" s="175"/>
      <c r="Z42">
        <v>0</v>
      </c>
    </row>
    <row r="43" spans="1:26" ht="24.95" customHeight="1" x14ac:dyDescent="0.25">
      <c r="A43" s="172">
        <v>27</v>
      </c>
      <c r="B43" s="169" t="s">
        <v>418</v>
      </c>
      <c r="C43" s="173" t="s">
        <v>435</v>
      </c>
      <c r="D43" s="169" t="s">
        <v>436</v>
      </c>
      <c r="E43" s="169" t="s">
        <v>120</v>
      </c>
      <c r="F43" s="170">
        <v>8.3155826000000002E-2</v>
      </c>
      <c r="G43" s="171"/>
      <c r="H43" s="171"/>
      <c r="I43" s="171">
        <f t="shared" si="4"/>
        <v>0</v>
      </c>
      <c r="J43" s="169">
        <f t="shared" si="5"/>
        <v>1.6</v>
      </c>
      <c r="K43" s="1">
        <f t="shared" si="6"/>
        <v>0</v>
      </c>
      <c r="L43" s="1">
        <f t="shared" si="7"/>
        <v>0</v>
      </c>
      <c r="M43" s="1"/>
      <c r="N43" s="1">
        <v>19.25</v>
      </c>
      <c r="O43" s="1"/>
      <c r="P43" s="161"/>
      <c r="Q43" s="174"/>
      <c r="R43" s="174"/>
      <c r="S43" s="150"/>
      <c r="V43" s="175"/>
      <c r="Z43">
        <v>0</v>
      </c>
    </row>
    <row r="44" spans="1:26" ht="24.95" customHeight="1" x14ac:dyDescent="0.25">
      <c r="A44" s="172">
        <v>28</v>
      </c>
      <c r="B44" s="169" t="s">
        <v>437</v>
      </c>
      <c r="C44" s="173" t="s">
        <v>438</v>
      </c>
      <c r="D44" s="169" t="s">
        <v>439</v>
      </c>
      <c r="E44" s="169" t="s">
        <v>104</v>
      </c>
      <c r="F44" s="170">
        <v>6</v>
      </c>
      <c r="G44" s="171"/>
      <c r="H44" s="171"/>
      <c r="I44" s="171">
        <f t="shared" si="4"/>
        <v>0</v>
      </c>
      <c r="J44" s="169">
        <f t="shared" si="5"/>
        <v>5.16</v>
      </c>
      <c r="K44" s="1">
        <f t="shared" si="6"/>
        <v>0</v>
      </c>
      <c r="L44" s="1">
        <f t="shared" si="7"/>
        <v>0</v>
      </c>
      <c r="M44" s="1"/>
      <c r="N44" s="1">
        <v>0.86</v>
      </c>
      <c r="O44" s="1"/>
      <c r="P44" s="161"/>
      <c r="Q44" s="174"/>
      <c r="R44" s="174"/>
      <c r="S44" s="150"/>
      <c r="V44" s="175"/>
      <c r="Z44">
        <v>0</v>
      </c>
    </row>
    <row r="45" spans="1:26" ht="24.95" customHeight="1" x14ac:dyDescent="0.25">
      <c r="A45" s="172">
        <v>29</v>
      </c>
      <c r="B45" s="169" t="s">
        <v>437</v>
      </c>
      <c r="C45" s="173" t="s">
        <v>440</v>
      </c>
      <c r="D45" s="169" t="s">
        <v>441</v>
      </c>
      <c r="E45" s="169" t="s">
        <v>148</v>
      </c>
      <c r="F45" s="170">
        <v>3</v>
      </c>
      <c r="G45" s="171"/>
      <c r="H45" s="171"/>
      <c r="I45" s="171">
        <f t="shared" si="4"/>
        <v>0</v>
      </c>
      <c r="J45" s="169">
        <f t="shared" si="5"/>
        <v>57.93</v>
      </c>
      <c r="K45" s="1">
        <f t="shared" si="6"/>
        <v>0</v>
      </c>
      <c r="L45" s="1">
        <f t="shared" si="7"/>
        <v>0</v>
      </c>
      <c r="M45" s="1"/>
      <c r="N45" s="1">
        <v>19.309999999999999</v>
      </c>
      <c r="O45" s="1"/>
      <c r="P45" s="168">
        <v>3.32E-3</v>
      </c>
      <c r="Q45" s="174"/>
      <c r="R45" s="174">
        <v>3.32E-3</v>
      </c>
      <c r="S45" s="150">
        <f>ROUND(F45*(R45),3)</f>
        <v>0.01</v>
      </c>
      <c r="V45" s="175"/>
      <c r="Z45">
        <v>0</v>
      </c>
    </row>
    <row r="46" spans="1:26" ht="24.95" customHeight="1" x14ac:dyDescent="0.25">
      <c r="A46" s="172">
        <v>30</v>
      </c>
      <c r="B46" s="169" t="s">
        <v>437</v>
      </c>
      <c r="C46" s="173" t="s">
        <v>442</v>
      </c>
      <c r="D46" s="169" t="s">
        <v>443</v>
      </c>
      <c r="E46" s="169" t="s">
        <v>104</v>
      </c>
      <c r="F46" s="170">
        <v>6</v>
      </c>
      <c r="G46" s="171"/>
      <c r="H46" s="171"/>
      <c r="I46" s="171">
        <f t="shared" si="4"/>
        <v>0</v>
      </c>
      <c r="J46" s="169">
        <f t="shared" si="5"/>
        <v>63.3</v>
      </c>
      <c r="K46" s="1">
        <f t="shared" si="6"/>
        <v>0</v>
      </c>
      <c r="L46" s="1">
        <f t="shared" si="7"/>
        <v>0</v>
      </c>
      <c r="M46" s="1"/>
      <c r="N46" s="1">
        <v>10.55</v>
      </c>
      <c r="O46" s="1"/>
      <c r="P46" s="168">
        <v>4.4000000000000002E-4</v>
      </c>
      <c r="Q46" s="174"/>
      <c r="R46" s="174">
        <v>4.4000000000000002E-4</v>
      </c>
      <c r="S46" s="150">
        <f>ROUND(F46*(R46),3)</f>
        <v>3.0000000000000001E-3</v>
      </c>
      <c r="V46" s="175"/>
      <c r="Z46">
        <v>0</v>
      </c>
    </row>
    <row r="47" spans="1:26" ht="24.95" customHeight="1" x14ac:dyDescent="0.25">
      <c r="A47" s="172">
        <v>31</v>
      </c>
      <c r="B47" s="169" t="s">
        <v>229</v>
      </c>
      <c r="C47" s="173" t="s">
        <v>444</v>
      </c>
      <c r="D47" s="169" t="s">
        <v>445</v>
      </c>
      <c r="E47" s="169" t="s">
        <v>104</v>
      </c>
      <c r="F47" s="170">
        <v>39</v>
      </c>
      <c r="G47" s="171"/>
      <c r="H47" s="171"/>
      <c r="I47" s="171">
        <f t="shared" si="4"/>
        <v>0</v>
      </c>
      <c r="J47" s="169">
        <f t="shared" si="5"/>
        <v>197.73</v>
      </c>
      <c r="K47" s="1">
        <f t="shared" si="6"/>
        <v>0</v>
      </c>
      <c r="L47" s="1"/>
      <c r="M47" s="1">
        <f>ROUND(F47*(G47),2)</f>
        <v>0</v>
      </c>
      <c r="N47" s="1">
        <v>5.07</v>
      </c>
      <c r="O47" s="1"/>
      <c r="P47" s="168">
        <v>8.0000000000000007E-5</v>
      </c>
      <c r="Q47" s="174"/>
      <c r="R47" s="174">
        <v>8.0000000000000007E-5</v>
      </c>
      <c r="S47" s="150">
        <f>ROUND(F47*(R47),3)</f>
        <v>3.0000000000000001E-3</v>
      </c>
      <c r="V47" s="175"/>
      <c r="Z47">
        <v>0</v>
      </c>
    </row>
    <row r="48" spans="1:26" ht="24.95" customHeight="1" x14ac:dyDescent="0.25">
      <c r="A48" s="172">
        <v>32</v>
      </c>
      <c r="B48" s="169" t="s">
        <v>206</v>
      </c>
      <c r="C48" s="173" t="s">
        <v>446</v>
      </c>
      <c r="D48" s="169" t="s">
        <v>447</v>
      </c>
      <c r="E48" s="169" t="s">
        <v>104</v>
      </c>
      <c r="F48" s="170">
        <v>2</v>
      </c>
      <c r="G48" s="171"/>
      <c r="H48" s="171"/>
      <c r="I48" s="171">
        <f t="shared" si="4"/>
        <v>0</v>
      </c>
      <c r="J48" s="169">
        <f t="shared" si="5"/>
        <v>18.7</v>
      </c>
      <c r="K48" s="1">
        <f t="shared" si="6"/>
        <v>0</v>
      </c>
      <c r="L48" s="1"/>
      <c r="M48" s="1">
        <f>ROUND(F48*(G48),2)</f>
        <v>0</v>
      </c>
      <c r="N48" s="1">
        <v>9.35</v>
      </c>
      <c r="O48" s="1"/>
      <c r="P48" s="168">
        <v>4.6000000000000001E-4</v>
      </c>
      <c r="Q48" s="174"/>
      <c r="R48" s="174">
        <v>4.6000000000000001E-4</v>
      </c>
      <c r="S48" s="150">
        <f>ROUND(F48*(R48),3)</f>
        <v>1E-3</v>
      </c>
      <c r="V48" s="175"/>
      <c r="Z48">
        <v>0</v>
      </c>
    </row>
    <row r="49" spans="1:26" x14ac:dyDescent="0.25">
      <c r="A49" s="150"/>
      <c r="B49" s="150"/>
      <c r="C49" s="150"/>
      <c r="D49" s="150" t="s">
        <v>73</v>
      </c>
      <c r="E49" s="150"/>
      <c r="F49" s="168"/>
      <c r="G49" s="153"/>
      <c r="H49" s="153">
        <f>ROUND((SUM(M34:M48))/1,2)</f>
        <v>0</v>
      </c>
      <c r="I49" s="153">
        <f>ROUND((SUM(I34:I48))/1,2)</f>
        <v>0</v>
      </c>
      <c r="J49" s="150"/>
      <c r="K49" s="150"/>
      <c r="L49" s="150">
        <f>ROUND((SUM(L34:L48))/1,2)</f>
        <v>0</v>
      </c>
      <c r="M49" s="150">
        <f>ROUND((SUM(M34:M48))/1,2)</f>
        <v>0</v>
      </c>
      <c r="N49" s="150"/>
      <c r="O49" s="150"/>
      <c r="P49" s="176">
        <f>ROUND((SUM(P34:P48))/1,2)</f>
        <v>0.01</v>
      </c>
      <c r="Q49" s="147"/>
      <c r="R49" s="147"/>
      <c r="S49" s="176">
        <f>ROUND((SUM(S34:S48))/1,2)</f>
        <v>0.08</v>
      </c>
      <c r="T49" s="147"/>
      <c r="U49" s="147"/>
      <c r="V49" s="147"/>
      <c r="W49" s="147"/>
      <c r="X49" s="147"/>
      <c r="Y49" s="147"/>
      <c r="Z49" s="147"/>
    </row>
    <row r="50" spans="1:26" x14ac:dyDescent="0.25">
      <c r="A50" s="1"/>
      <c r="B50" s="1"/>
      <c r="C50" s="1"/>
      <c r="D50" s="1"/>
      <c r="E50" s="1"/>
      <c r="F50" s="161"/>
      <c r="G50" s="143"/>
      <c r="H50" s="143"/>
      <c r="I50" s="143"/>
      <c r="J50" s="1"/>
      <c r="K50" s="1"/>
      <c r="L50" s="1"/>
      <c r="M50" s="1"/>
      <c r="N50" s="1"/>
      <c r="O50" s="1"/>
      <c r="P50" s="1"/>
      <c r="S50" s="1"/>
    </row>
    <row r="51" spans="1:26" x14ac:dyDescent="0.25">
      <c r="A51" s="150"/>
      <c r="B51" s="150"/>
      <c r="C51" s="150"/>
      <c r="D51" s="150" t="s">
        <v>74</v>
      </c>
      <c r="E51" s="150"/>
      <c r="F51" s="168"/>
      <c r="G51" s="151"/>
      <c r="H51" s="151"/>
      <c r="I51" s="151"/>
      <c r="J51" s="150"/>
      <c r="K51" s="150"/>
      <c r="L51" s="150"/>
      <c r="M51" s="150"/>
      <c r="N51" s="150"/>
      <c r="O51" s="150"/>
      <c r="P51" s="150"/>
      <c r="Q51" s="147"/>
      <c r="R51" s="147"/>
      <c r="S51" s="150"/>
      <c r="T51" s="147"/>
      <c r="U51" s="147"/>
      <c r="V51" s="147"/>
      <c r="W51" s="147"/>
      <c r="X51" s="147"/>
      <c r="Y51" s="147"/>
      <c r="Z51" s="147"/>
    </row>
    <row r="52" spans="1:26" ht="24.95" customHeight="1" x14ac:dyDescent="0.25">
      <c r="A52" s="172">
        <v>33</v>
      </c>
      <c r="B52" s="169" t="s">
        <v>448</v>
      </c>
      <c r="C52" s="173" t="s">
        <v>449</v>
      </c>
      <c r="D52" s="169" t="s">
        <v>450</v>
      </c>
      <c r="E52" s="169" t="s">
        <v>104</v>
      </c>
      <c r="F52" s="170">
        <v>9</v>
      </c>
      <c r="G52" s="171"/>
      <c r="H52" s="171"/>
      <c r="I52" s="171">
        <f t="shared" ref="I52:I69" si="9">ROUND(F52*(G52+H52),2)</f>
        <v>0</v>
      </c>
      <c r="J52" s="169">
        <f t="shared" ref="J52:J69" si="10">ROUND(F52*(N52),2)</f>
        <v>264.33</v>
      </c>
      <c r="K52" s="1">
        <f t="shared" ref="K52:K69" si="11">ROUND(F52*(O52),2)</f>
        <v>0</v>
      </c>
      <c r="L52" s="1">
        <f t="shared" ref="L52:L59" si="12">ROUND(F52*(G52),2)</f>
        <v>0</v>
      </c>
      <c r="M52" s="1"/>
      <c r="N52" s="1">
        <v>29.37</v>
      </c>
      <c r="O52" s="1"/>
      <c r="P52" s="168">
        <v>7.2000000000000005E-4</v>
      </c>
      <c r="Q52" s="174"/>
      <c r="R52" s="174">
        <v>7.2000000000000005E-4</v>
      </c>
      <c r="S52" s="150">
        <f>ROUND(F52*(R52),3)</f>
        <v>6.0000000000000001E-3</v>
      </c>
      <c r="V52" s="175"/>
      <c r="Z52">
        <v>0</v>
      </c>
    </row>
    <row r="53" spans="1:26" ht="24.95" customHeight="1" x14ac:dyDescent="0.25">
      <c r="A53" s="172">
        <v>34</v>
      </c>
      <c r="B53" s="169" t="s">
        <v>448</v>
      </c>
      <c r="C53" s="173" t="s">
        <v>451</v>
      </c>
      <c r="D53" s="169" t="s">
        <v>452</v>
      </c>
      <c r="E53" s="169" t="s">
        <v>148</v>
      </c>
      <c r="F53" s="170">
        <v>9</v>
      </c>
      <c r="G53" s="171"/>
      <c r="H53" s="171"/>
      <c r="I53" s="171">
        <f t="shared" si="9"/>
        <v>0</v>
      </c>
      <c r="J53" s="169">
        <f t="shared" si="10"/>
        <v>334.98</v>
      </c>
      <c r="K53" s="1">
        <f t="shared" si="11"/>
        <v>0</v>
      </c>
      <c r="L53" s="1">
        <f t="shared" si="12"/>
        <v>0</v>
      </c>
      <c r="M53" s="1"/>
      <c r="N53" s="1">
        <v>37.22</v>
      </c>
      <c r="O53" s="1"/>
      <c r="P53" s="161"/>
      <c r="Q53" s="174"/>
      <c r="R53" s="174"/>
      <c r="S53" s="150"/>
      <c r="V53" s="175"/>
      <c r="Z53">
        <v>0</v>
      </c>
    </row>
    <row r="54" spans="1:26" ht="24.95" customHeight="1" x14ac:dyDescent="0.25">
      <c r="A54" s="172">
        <v>35</v>
      </c>
      <c r="B54" s="169" t="s">
        <v>448</v>
      </c>
      <c r="C54" s="173" t="s">
        <v>453</v>
      </c>
      <c r="D54" s="169" t="s">
        <v>454</v>
      </c>
      <c r="E54" s="169" t="s">
        <v>148</v>
      </c>
      <c r="F54" s="170">
        <v>6</v>
      </c>
      <c r="G54" s="171"/>
      <c r="H54" s="171"/>
      <c r="I54" s="171">
        <f t="shared" si="9"/>
        <v>0</v>
      </c>
      <c r="J54" s="169">
        <f t="shared" si="10"/>
        <v>225.06</v>
      </c>
      <c r="K54" s="1">
        <f t="shared" si="11"/>
        <v>0</v>
      </c>
      <c r="L54" s="1">
        <f t="shared" si="12"/>
        <v>0</v>
      </c>
      <c r="M54" s="1"/>
      <c r="N54" s="1">
        <v>37.51</v>
      </c>
      <c r="O54" s="1"/>
      <c r="P54" s="168">
        <v>6.0845999999999999E-3</v>
      </c>
      <c r="Q54" s="174"/>
      <c r="R54" s="174">
        <v>6.0845999999999999E-3</v>
      </c>
      <c r="S54" s="150">
        <f>ROUND(F54*(R54),3)</f>
        <v>3.6999999999999998E-2</v>
      </c>
      <c r="V54" s="175"/>
      <c r="Z54">
        <v>0</v>
      </c>
    </row>
    <row r="55" spans="1:26" ht="24.95" customHeight="1" x14ac:dyDescent="0.25">
      <c r="A55" s="172">
        <v>36</v>
      </c>
      <c r="B55" s="169" t="s">
        <v>448</v>
      </c>
      <c r="C55" s="173" t="s">
        <v>455</v>
      </c>
      <c r="D55" s="169" t="s">
        <v>456</v>
      </c>
      <c r="E55" s="169" t="s">
        <v>148</v>
      </c>
      <c r="F55" s="170">
        <v>12</v>
      </c>
      <c r="G55" s="171"/>
      <c r="H55" s="171"/>
      <c r="I55" s="171">
        <f t="shared" si="9"/>
        <v>0</v>
      </c>
      <c r="J55" s="169">
        <f t="shared" si="10"/>
        <v>297.95999999999998</v>
      </c>
      <c r="K55" s="1">
        <f t="shared" si="11"/>
        <v>0</v>
      </c>
      <c r="L55" s="1">
        <f t="shared" si="12"/>
        <v>0</v>
      </c>
      <c r="M55" s="1"/>
      <c r="N55" s="1">
        <v>24.83</v>
      </c>
      <c r="O55" s="1"/>
      <c r="P55" s="168">
        <v>1.39E-3</v>
      </c>
      <c r="Q55" s="174"/>
      <c r="R55" s="174">
        <v>1.39E-3</v>
      </c>
      <c r="S55" s="150">
        <f>ROUND(F55*(R55),3)</f>
        <v>1.7000000000000001E-2</v>
      </c>
      <c r="V55" s="175"/>
      <c r="Z55">
        <v>0</v>
      </c>
    </row>
    <row r="56" spans="1:26" ht="24.95" customHeight="1" x14ac:dyDescent="0.25">
      <c r="A56" s="172">
        <v>37</v>
      </c>
      <c r="B56" s="169" t="s">
        <v>448</v>
      </c>
      <c r="C56" s="173" t="s">
        <v>457</v>
      </c>
      <c r="D56" s="169" t="s">
        <v>458</v>
      </c>
      <c r="E56" s="169" t="s">
        <v>148</v>
      </c>
      <c r="F56" s="170">
        <v>10</v>
      </c>
      <c r="G56" s="171"/>
      <c r="H56" s="171"/>
      <c r="I56" s="171">
        <f t="shared" si="9"/>
        <v>0</v>
      </c>
      <c r="J56" s="169">
        <f t="shared" si="10"/>
        <v>33.9</v>
      </c>
      <c r="K56" s="1">
        <f t="shared" si="11"/>
        <v>0</v>
      </c>
      <c r="L56" s="1">
        <f t="shared" si="12"/>
        <v>0</v>
      </c>
      <c r="M56" s="1"/>
      <c r="N56" s="1">
        <v>3.39</v>
      </c>
      <c r="O56" s="1"/>
      <c r="P56" s="168">
        <v>3.0000000000000001E-3</v>
      </c>
      <c r="Q56" s="174"/>
      <c r="R56" s="174">
        <v>3.0000000000000001E-3</v>
      </c>
      <c r="S56" s="150">
        <f>ROUND(F56*(R56),3)</f>
        <v>0.03</v>
      </c>
      <c r="V56" s="175"/>
      <c r="Z56">
        <v>0</v>
      </c>
    </row>
    <row r="57" spans="1:26" ht="24.95" customHeight="1" x14ac:dyDescent="0.25">
      <c r="A57" s="172">
        <v>38</v>
      </c>
      <c r="B57" s="169" t="s">
        <v>448</v>
      </c>
      <c r="C57" s="173" t="s">
        <v>459</v>
      </c>
      <c r="D57" s="169" t="s">
        <v>460</v>
      </c>
      <c r="E57" s="169" t="s">
        <v>148</v>
      </c>
      <c r="F57" s="170">
        <v>6</v>
      </c>
      <c r="G57" s="171"/>
      <c r="H57" s="171"/>
      <c r="I57" s="171">
        <f t="shared" si="9"/>
        <v>0</v>
      </c>
      <c r="J57" s="169">
        <f t="shared" si="10"/>
        <v>28.56</v>
      </c>
      <c r="K57" s="1">
        <f t="shared" si="11"/>
        <v>0</v>
      </c>
      <c r="L57" s="1">
        <f t="shared" si="12"/>
        <v>0</v>
      </c>
      <c r="M57" s="1"/>
      <c r="N57" s="1">
        <v>4.76</v>
      </c>
      <c r="O57" s="1"/>
      <c r="P57" s="161"/>
      <c r="Q57" s="174"/>
      <c r="R57" s="174"/>
      <c r="S57" s="150"/>
      <c r="V57" s="175"/>
      <c r="Z57">
        <v>0</v>
      </c>
    </row>
    <row r="58" spans="1:26" ht="24.95" customHeight="1" x14ac:dyDescent="0.25">
      <c r="A58" s="172">
        <v>39</v>
      </c>
      <c r="B58" s="169" t="s">
        <v>448</v>
      </c>
      <c r="C58" s="173" t="s">
        <v>461</v>
      </c>
      <c r="D58" s="169" t="s">
        <v>462</v>
      </c>
      <c r="E58" s="169" t="s">
        <v>104</v>
      </c>
      <c r="F58" s="170">
        <v>12</v>
      </c>
      <c r="G58" s="171"/>
      <c r="H58" s="171"/>
      <c r="I58" s="171">
        <f t="shared" si="9"/>
        <v>0</v>
      </c>
      <c r="J58" s="169">
        <f t="shared" si="10"/>
        <v>102.36</v>
      </c>
      <c r="K58" s="1">
        <f t="shared" si="11"/>
        <v>0</v>
      </c>
      <c r="L58" s="1">
        <f t="shared" si="12"/>
        <v>0</v>
      </c>
      <c r="M58" s="1"/>
      <c r="N58" s="1">
        <v>8.5299999999999994</v>
      </c>
      <c r="O58" s="1"/>
      <c r="P58" s="161"/>
      <c r="Q58" s="174"/>
      <c r="R58" s="174"/>
      <c r="S58" s="150"/>
      <c r="V58" s="175"/>
      <c r="Z58">
        <v>0</v>
      </c>
    </row>
    <row r="59" spans="1:26" ht="24.95" customHeight="1" x14ac:dyDescent="0.25">
      <c r="A59" s="172">
        <v>40</v>
      </c>
      <c r="B59" s="169" t="s">
        <v>448</v>
      </c>
      <c r="C59" s="173" t="s">
        <v>463</v>
      </c>
      <c r="D59" s="169" t="s">
        <v>464</v>
      </c>
      <c r="E59" s="169" t="s">
        <v>120</v>
      </c>
      <c r="F59" s="170">
        <v>0.38728759999999995</v>
      </c>
      <c r="G59" s="171"/>
      <c r="H59" s="171"/>
      <c r="I59" s="171">
        <f t="shared" si="9"/>
        <v>0</v>
      </c>
      <c r="J59" s="169">
        <f t="shared" si="10"/>
        <v>8.4499999999999993</v>
      </c>
      <c r="K59" s="1">
        <f t="shared" si="11"/>
        <v>0</v>
      </c>
      <c r="L59" s="1">
        <f t="shared" si="12"/>
        <v>0</v>
      </c>
      <c r="M59" s="1"/>
      <c r="N59" s="1">
        <v>21.82</v>
      </c>
      <c r="O59" s="1"/>
      <c r="P59" s="161"/>
      <c r="Q59" s="174"/>
      <c r="R59" s="174"/>
      <c r="S59" s="150"/>
      <c r="V59" s="175"/>
      <c r="Z59">
        <v>0</v>
      </c>
    </row>
    <row r="60" spans="1:26" ht="50.1" customHeight="1" x14ac:dyDescent="0.25">
      <c r="A60" s="172">
        <v>41</v>
      </c>
      <c r="B60" s="169" t="s">
        <v>465</v>
      </c>
      <c r="C60" s="173" t="s">
        <v>466</v>
      </c>
      <c r="D60" s="169" t="s">
        <v>485</v>
      </c>
      <c r="E60" s="169" t="s">
        <v>467</v>
      </c>
      <c r="F60" s="170">
        <v>2</v>
      </c>
      <c r="G60" s="171"/>
      <c r="H60" s="171"/>
      <c r="I60" s="171">
        <f t="shared" si="9"/>
        <v>0</v>
      </c>
      <c r="J60" s="169">
        <f t="shared" si="10"/>
        <v>93.12</v>
      </c>
      <c r="K60" s="1">
        <f t="shared" si="11"/>
        <v>0</v>
      </c>
      <c r="L60" s="1"/>
      <c r="M60" s="1">
        <f t="shared" ref="M60:M69" si="13">ROUND(F60*(G60),2)</f>
        <v>0</v>
      </c>
      <c r="N60" s="1">
        <v>46.56</v>
      </c>
      <c r="O60" s="1"/>
      <c r="P60" s="161"/>
      <c r="Q60" s="174"/>
      <c r="R60" s="174"/>
      <c r="S60" s="150"/>
      <c r="V60" s="175"/>
      <c r="Z60">
        <v>0</v>
      </c>
    </row>
    <row r="61" spans="1:26" ht="66.75" customHeight="1" x14ac:dyDescent="0.25">
      <c r="A61" s="172">
        <v>42</v>
      </c>
      <c r="B61" s="169" t="s">
        <v>468</v>
      </c>
      <c r="C61" s="173" t="s">
        <v>469</v>
      </c>
      <c r="D61" s="169" t="s">
        <v>486</v>
      </c>
      <c r="E61" s="169" t="s">
        <v>104</v>
      </c>
      <c r="F61" s="170">
        <v>6</v>
      </c>
      <c r="G61" s="171"/>
      <c r="H61" s="171"/>
      <c r="I61" s="171">
        <f t="shared" si="9"/>
        <v>0</v>
      </c>
      <c r="J61" s="169">
        <f t="shared" si="10"/>
        <v>1424.94</v>
      </c>
      <c r="K61" s="1">
        <f t="shared" si="11"/>
        <v>0</v>
      </c>
      <c r="L61" s="1"/>
      <c r="M61" s="1">
        <f t="shared" si="13"/>
        <v>0</v>
      </c>
      <c r="N61" s="1">
        <v>237.49</v>
      </c>
      <c r="O61" s="1"/>
      <c r="P61" s="168">
        <v>2E-3</v>
      </c>
      <c r="Q61" s="174"/>
      <c r="R61" s="174">
        <v>2E-3</v>
      </c>
      <c r="S61" s="150">
        <f t="shared" ref="S61:S69" si="14">ROUND(F61*(R61),3)</f>
        <v>1.2E-2</v>
      </c>
      <c r="V61" s="175"/>
      <c r="Z61">
        <v>0</v>
      </c>
    </row>
    <row r="62" spans="1:26" ht="35.1" customHeight="1" x14ac:dyDescent="0.25">
      <c r="A62" s="172">
        <v>43</v>
      </c>
      <c r="B62" s="169" t="s">
        <v>206</v>
      </c>
      <c r="C62" s="173" t="s">
        <v>470</v>
      </c>
      <c r="D62" s="169" t="s">
        <v>487</v>
      </c>
      <c r="E62" s="169" t="s">
        <v>104</v>
      </c>
      <c r="F62" s="170">
        <v>12</v>
      </c>
      <c r="G62" s="171"/>
      <c r="H62" s="171"/>
      <c r="I62" s="171">
        <f t="shared" si="9"/>
        <v>0</v>
      </c>
      <c r="J62" s="169">
        <f t="shared" si="10"/>
        <v>646.44000000000005</v>
      </c>
      <c r="K62" s="1">
        <f t="shared" si="11"/>
        <v>0</v>
      </c>
      <c r="L62" s="1"/>
      <c r="M62" s="1">
        <f t="shared" si="13"/>
        <v>0</v>
      </c>
      <c r="N62" s="1">
        <v>53.87</v>
      </c>
      <c r="O62" s="1"/>
      <c r="P62" s="168">
        <v>2E-3</v>
      </c>
      <c r="Q62" s="174"/>
      <c r="R62" s="174">
        <v>2E-3</v>
      </c>
      <c r="S62" s="150">
        <f t="shared" si="14"/>
        <v>2.4E-2</v>
      </c>
      <c r="V62" s="175"/>
      <c r="Z62">
        <v>0</v>
      </c>
    </row>
    <row r="63" spans="1:26" ht="35.1" customHeight="1" x14ac:dyDescent="0.25">
      <c r="A63" s="172">
        <v>44</v>
      </c>
      <c r="B63" s="169" t="s">
        <v>206</v>
      </c>
      <c r="C63" s="173" t="s">
        <v>471</v>
      </c>
      <c r="D63" s="169" t="s">
        <v>488</v>
      </c>
      <c r="E63" s="169" t="s">
        <v>104</v>
      </c>
      <c r="F63" s="170">
        <v>10</v>
      </c>
      <c r="G63" s="171"/>
      <c r="H63" s="171"/>
      <c r="I63" s="171">
        <f t="shared" si="9"/>
        <v>0</v>
      </c>
      <c r="J63" s="169">
        <f t="shared" si="10"/>
        <v>496</v>
      </c>
      <c r="K63" s="1">
        <f t="shared" si="11"/>
        <v>0</v>
      </c>
      <c r="L63" s="1"/>
      <c r="M63" s="1">
        <f t="shared" si="13"/>
        <v>0</v>
      </c>
      <c r="N63" s="1">
        <v>49.6</v>
      </c>
      <c r="O63" s="1"/>
      <c r="P63" s="168">
        <v>2.5500000000000002E-3</v>
      </c>
      <c r="Q63" s="174"/>
      <c r="R63" s="174">
        <v>2.5500000000000002E-3</v>
      </c>
      <c r="S63" s="150">
        <f t="shared" si="14"/>
        <v>2.5999999999999999E-2</v>
      </c>
      <c r="V63" s="175"/>
      <c r="Z63">
        <v>0</v>
      </c>
    </row>
    <row r="64" spans="1:26" ht="34.5" x14ac:dyDescent="0.25">
      <c r="A64" s="172">
        <v>45</v>
      </c>
      <c r="B64" s="169" t="s">
        <v>243</v>
      </c>
      <c r="C64" s="173" t="s">
        <v>472</v>
      </c>
      <c r="D64" s="169" t="s">
        <v>489</v>
      </c>
      <c r="E64" s="169" t="s">
        <v>104</v>
      </c>
      <c r="F64" s="170">
        <v>2</v>
      </c>
      <c r="G64" s="171"/>
      <c r="H64" s="171"/>
      <c r="I64" s="171">
        <f t="shared" si="9"/>
        <v>0</v>
      </c>
      <c r="J64" s="169">
        <f t="shared" si="10"/>
        <v>67.08</v>
      </c>
      <c r="K64" s="1">
        <f t="shared" si="11"/>
        <v>0</v>
      </c>
      <c r="L64" s="1"/>
      <c r="M64" s="1">
        <f t="shared" si="13"/>
        <v>0</v>
      </c>
      <c r="N64" s="1">
        <v>33.54</v>
      </c>
      <c r="O64" s="1"/>
      <c r="P64" s="168">
        <v>1.6999999999999999E-3</v>
      </c>
      <c r="Q64" s="174"/>
      <c r="R64" s="174">
        <v>1.6999999999999999E-3</v>
      </c>
      <c r="S64" s="150">
        <f t="shared" si="14"/>
        <v>3.0000000000000001E-3</v>
      </c>
      <c r="V64" s="175"/>
      <c r="Z64">
        <v>0</v>
      </c>
    </row>
    <row r="65" spans="1:26" ht="23.25" x14ac:dyDescent="0.25">
      <c r="A65" s="172">
        <v>46</v>
      </c>
      <c r="B65" s="169" t="s">
        <v>243</v>
      </c>
      <c r="C65" s="173" t="s">
        <v>473</v>
      </c>
      <c r="D65" s="169" t="s">
        <v>490</v>
      </c>
      <c r="E65" s="169" t="s">
        <v>104</v>
      </c>
      <c r="F65" s="170">
        <v>10</v>
      </c>
      <c r="G65" s="171"/>
      <c r="H65" s="171"/>
      <c r="I65" s="171">
        <f t="shared" si="9"/>
        <v>0</v>
      </c>
      <c r="J65" s="169">
        <f t="shared" si="10"/>
        <v>1055.7</v>
      </c>
      <c r="K65" s="1">
        <f t="shared" si="11"/>
        <v>0</v>
      </c>
      <c r="L65" s="1"/>
      <c r="M65" s="1">
        <f t="shared" si="13"/>
        <v>0</v>
      </c>
      <c r="N65" s="1">
        <v>105.57</v>
      </c>
      <c r="O65" s="1"/>
      <c r="P65" s="168">
        <v>6.0000000000000001E-3</v>
      </c>
      <c r="Q65" s="174"/>
      <c r="R65" s="174">
        <v>6.0000000000000001E-3</v>
      </c>
      <c r="S65" s="150">
        <f t="shared" si="14"/>
        <v>0.06</v>
      </c>
      <c r="V65" s="175"/>
      <c r="Z65">
        <v>0</v>
      </c>
    </row>
    <row r="66" spans="1:26" ht="68.25" x14ac:dyDescent="0.25">
      <c r="A66" s="172">
        <v>47</v>
      </c>
      <c r="B66" s="169" t="s">
        <v>243</v>
      </c>
      <c r="C66" s="173" t="s">
        <v>474</v>
      </c>
      <c r="D66" s="169" t="s">
        <v>491</v>
      </c>
      <c r="E66" s="169" t="s">
        <v>104</v>
      </c>
      <c r="F66" s="170">
        <v>2</v>
      </c>
      <c r="G66" s="171"/>
      <c r="H66" s="171"/>
      <c r="I66" s="171">
        <f t="shared" si="9"/>
        <v>0</v>
      </c>
      <c r="J66" s="169">
        <f t="shared" si="10"/>
        <v>122.96</v>
      </c>
      <c r="K66" s="1">
        <f t="shared" si="11"/>
        <v>0</v>
      </c>
      <c r="L66" s="1"/>
      <c r="M66" s="1">
        <f t="shared" si="13"/>
        <v>0</v>
      </c>
      <c r="N66" s="1">
        <v>61.48</v>
      </c>
      <c r="O66" s="1"/>
      <c r="P66" s="168">
        <v>1.2E-2</v>
      </c>
      <c r="Q66" s="174"/>
      <c r="R66" s="174">
        <v>1.2E-2</v>
      </c>
      <c r="S66" s="150">
        <f t="shared" si="14"/>
        <v>2.4E-2</v>
      </c>
      <c r="V66" s="175"/>
      <c r="Z66">
        <v>0</v>
      </c>
    </row>
    <row r="67" spans="1:26" ht="45.75" x14ac:dyDescent="0.25">
      <c r="A67" s="172">
        <v>48</v>
      </c>
      <c r="B67" s="169" t="s">
        <v>243</v>
      </c>
      <c r="C67" s="173" t="s">
        <v>475</v>
      </c>
      <c r="D67" s="169" t="s">
        <v>492</v>
      </c>
      <c r="E67" s="169" t="s">
        <v>104</v>
      </c>
      <c r="F67" s="170">
        <v>7</v>
      </c>
      <c r="G67" s="171"/>
      <c r="H67" s="171"/>
      <c r="I67" s="171">
        <f t="shared" si="9"/>
        <v>0</v>
      </c>
      <c r="J67" s="169">
        <f t="shared" si="10"/>
        <v>1831.34</v>
      </c>
      <c r="K67" s="1">
        <f t="shared" si="11"/>
        <v>0</v>
      </c>
      <c r="L67" s="1"/>
      <c r="M67" s="1">
        <f t="shared" si="13"/>
        <v>0</v>
      </c>
      <c r="N67" s="1">
        <v>261.62</v>
      </c>
      <c r="O67" s="1"/>
      <c r="P67" s="168">
        <v>1.023E-2</v>
      </c>
      <c r="Q67" s="174"/>
      <c r="R67" s="174">
        <v>1.023E-2</v>
      </c>
      <c r="S67" s="150">
        <f t="shared" si="14"/>
        <v>7.1999999999999995E-2</v>
      </c>
      <c r="V67" s="175"/>
      <c r="Z67">
        <v>0</v>
      </c>
    </row>
    <row r="68" spans="1:26" ht="68.25" x14ac:dyDescent="0.25">
      <c r="A68" s="172">
        <v>49</v>
      </c>
      <c r="B68" s="169" t="s">
        <v>243</v>
      </c>
      <c r="C68" s="173" t="s">
        <v>476</v>
      </c>
      <c r="D68" s="169" t="s">
        <v>493</v>
      </c>
      <c r="E68" s="169" t="s">
        <v>104</v>
      </c>
      <c r="F68" s="170">
        <v>2</v>
      </c>
      <c r="G68" s="171"/>
      <c r="H68" s="171"/>
      <c r="I68" s="171">
        <f t="shared" si="9"/>
        <v>0</v>
      </c>
      <c r="J68" s="169">
        <f t="shared" si="10"/>
        <v>637.86</v>
      </c>
      <c r="K68" s="1">
        <f t="shared" si="11"/>
        <v>0</v>
      </c>
      <c r="L68" s="1"/>
      <c r="M68" s="1">
        <f t="shared" si="13"/>
        <v>0</v>
      </c>
      <c r="N68" s="1">
        <v>318.93</v>
      </c>
      <c r="O68" s="1"/>
      <c r="P68" s="168">
        <v>7.0099999999999997E-3</v>
      </c>
      <c r="Q68" s="174"/>
      <c r="R68" s="174">
        <v>7.0099999999999997E-3</v>
      </c>
      <c r="S68" s="150">
        <f t="shared" si="14"/>
        <v>1.4E-2</v>
      </c>
      <c r="V68" s="175"/>
      <c r="Z68">
        <v>0</v>
      </c>
    </row>
    <row r="69" spans="1:26" ht="27" customHeight="1" x14ac:dyDescent="0.25">
      <c r="A69" s="172">
        <v>50</v>
      </c>
      <c r="B69" s="169" t="s">
        <v>243</v>
      </c>
      <c r="C69" s="173" t="s">
        <v>477</v>
      </c>
      <c r="D69" s="169" t="s">
        <v>494</v>
      </c>
      <c r="E69" s="169" t="s">
        <v>104</v>
      </c>
      <c r="F69" s="170">
        <v>9</v>
      </c>
      <c r="G69" s="171"/>
      <c r="H69" s="171"/>
      <c r="I69" s="171">
        <f t="shared" si="9"/>
        <v>0</v>
      </c>
      <c r="J69" s="169">
        <f t="shared" si="10"/>
        <v>2641.95</v>
      </c>
      <c r="K69" s="1">
        <f t="shared" si="11"/>
        <v>0</v>
      </c>
      <c r="L69" s="1"/>
      <c r="M69" s="1">
        <f t="shared" si="13"/>
        <v>0</v>
      </c>
      <c r="N69" s="1">
        <v>293.55</v>
      </c>
      <c r="O69" s="1"/>
      <c r="P69" s="168">
        <v>7.0099999999999997E-3</v>
      </c>
      <c r="Q69" s="174"/>
      <c r="R69" s="174">
        <v>7.0099999999999997E-3</v>
      </c>
      <c r="S69" s="150">
        <f t="shared" si="14"/>
        <v>6.3E-2</v>
      </c>
      <c r="V69" s="175"/>
      <c r="Z69">
        <v>0</v>
      </c>
    </row>
    <row r="70" spans="1:26" x14ac:dyDescent="0.25">
      <c r="A70" s="150"/>
      <c r="B70" s="150"/>
      <c r="C70" s="150"/>
      <c r="D70" s="150" t="s">
        <v>74</v>
      </c>
      <c r="E70" s="150"/>
      <c r="F70" s="168"/>
      <c r="G70" s="153"/>
      <c r="H70" s="153"/>
      <c r="I70" s="153">
        <f>ROUND((SUM(I51:I69))/1,2)</f>
        <v>0</v>
      </c>
      <c r="J70" s="150"/>
      <c r="K70" s="150"/>
      <c r="L70" s="150">
        <f>ROUND((SUM(L51:L69))/1,2)</f>
        <v>0</v>
      </c>
      <c r="M70" s="150">
        <f>ROUND((SUM(M51:M69))/1,2)</f>
        <v>0</v>
      </c>
      <c r="N70" s="150"/>
      <c r="O70" s="150"/>
      <c r="P70" s="176"/>
      <c r="S70" s="168">
        <f>ROUND((SUM(S51:S69))/1,2)</f>
        <v>0.39</v>
      </c>
      <c r="V70">
        <f>ROUND((SUM(V51:V69))/1,2)</f>
        <v>0</v>
      </c>
    </row>
    <row r="71" spans="1:26" x14ac:dyDescent="0.25">
      <c r="A71" s="1"/>
      <c r="B71" s="1"/>
      <c r="C71" s="1"/>
      <c r="D71" s="1"/>
      <c r="E71" s="1"/>
      <c r="F71" s="161"/>
      <c r="G71" s="143"/>
      <c r="H71" s="143"/>
      <c r="I71" s="143"/>
      <c r="J71" s="1"/>
      <c r="K71" s="1"/>
      <c r="L71" s="1"/>
      <c r="M71" s="1"/>
      <c r="N71" s="1"/>
      <c r="O71" s="1"/>
      <c r="P71" s="1"/>
      <c r="S71" s="1"/>
    </row>
    <row r="72" spans="1:26" x14ac:dyDescent="0.25">
      <c r="A72" s="150"/>
      <c r="B72" s="150"/>
      <c r="C72" s="150"/>
      <c r="D72" s="2" t="s">
        <v>71</v>
      </c>
      <c r="E72" s="150"/>
      <c r="F72" s="168"/>
      <c r="G72" s="153"/>
      <c r="H72" s="153">
        <f>ROUND((SUM(M9:M71))/2,2)</f>
        <v>0</v>
      </c>
      <c r="I72" s="153">
        <f>ROUND((SUM(I9:I71))/2,2)</f>
        <v>0</v>
      </c>
      <c r="J72" s="150"/>
      <c r="K72" s="150"/>
      <c r="L72" s="150">
        <f>ROUND((SUM(L9:L71))/2,2)</f>
        <v>0</v>
      </c>
      <c r="M72" s="150">
        <f>ROUND((SUM(M9:M71))/2,2)</f>
        <v>0</v>
      </c>
      <c r="N72" s="150"/>
      <c r="O72" s="150"/>
      <c r="P72" s="176"/>
      <c r="S72" s="176">
        <f>ROUND((SUM(S9:S71))/2,2)</f>
        <v>2.56</v>
      </c>
      <c r="V72">
        <f>ROUND((SUM(V9:V71))/2,2)</f>
        <v>0</v>
      </c>
    </row>
    <row r="73" spans="1:26" x14ac:dyDescent="0.25">
      <c r="A73" s="177"/>
      <c r="B73" s="177"/>
      <c r="C73" s="177"/>
      <c r="D73" s="177" t="s">
        <v>78</v>
      </c>
      <c r="E73" s="177"/>
      <c r="F73" s="178"/>
      <c r="G73" s="179"/>
      <c r="H73" s="179">
        <f>ROUND((SUM(M9:M72))/3,2)</f>
        <v>0</v>
      </c>
      <c r="I73" s="179">
        <f>ROUND((SUM(I9:I72))/3,2)</f>
        <v>0</v>
      </c>
      <c r="J73" s="177"/>
      <c r="K73" s="177">
        <f>ROUND((SUM(K9:K72))/3,2)</f>
        <v>0</v>
      </c>
      <c r="L73" s="177">
        <f>ROUND((SUM(L9:L72))/3,2)</f>
        <v>0</v>
      </c>
      <c r="M73" s="177">
        <f>ROUND((SUM(M9:M72))/3,2)</f>
        <v>0</v>
      </c>
      <c r="N73" s="177"/>
      <c r="O73" s="177"/>
      <c r="P73" s="178"/>
      <c r="Q73" s="180"/>
      <c r="R73" s="180"/>
      <c r="S73" s="178">
        <f>ROUND((SUM(S9:S72))/3,2)</f>
        <v>2.56</v>
      </c>
      <c r="T73" s="180"/>
      <c r="U73" s="180"/>
      <c r="V73" s="180">
        <f>ROUND((SUM(V9:V72))/3,2)</f>
        <v>0</v>
      </c>
      <c r="Z73">
        <f>(SUM(Z9:Z72))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Rekonštrukcia sociálnych zariadení 3. pavilónu pri ZŠ Kukučínova Vranov n. T. / SO 01 - Hlavný  -  diel ZTI</oddHeader>
    <oddFooter>&amp;RStrana &amp;P z &amp;N    &amp;L&amp;7Spracované systémom Systematic®pyramida.wsn, tel.: 051 77 10 585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20</v>
      </c>
      <c r="C3" s="35"/>
      <c r="D3" s="36"/>
      <c r="E3" s="36"/>
      <c r="F3" s="36"/>
      <c r="G3" s="16"/>
      <c r="H3" s="16"/>
      <c r="I3" s="37" t="s">
        <v>19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21</v>
      </c>
      <c r="J4" s="30"/>
    </row>
    <row r="5" spans="1:23" ht="18" customHeight="1" thickBot="1" x14ac:dyDescent="0.3">
      <c r="A5" s="11"/>
      <c r="B5" s="38" t="s">
        <v>22</v>
      </c>
      <c r="C5" s="19"/>
      <c r="D5" s="16"/>
      <c r="E5" s="16"/>
      <c r="F5" s="39" t="s">
        <v>23</v>
      </c>
      <c r="G5" s="16"/>
      <c r="H5" s="16"/>
      <c r="I5" s="37" t="s">
        <v>24</v>
      </c>
      <c r="J5" s="40" t="s">
        <v>25</v>
      </c>
    </row>
    <row r="6" spans="1:23" ht="20.100000000000001" customHeight="1" thickTop="1" x14ac:dyDescent="0.25">
      <c r="A6" s="11"/>
      <c r="B6" s="201" t="s">
        <v>26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29</v>
      </c>
      <c r="C7" s="42"/>
      <c r="D7" s="17"/>
      <c r="E7" s="17"/>
      <c r="F7" s="17"/>
      <c r="G7" s="50" t="s">
        <v>30</v>
      </c>
      <c r="H7" s="17"/>
      <c r="I7" s="28"/>
      <c r="J7" s="43"/>
    </row>
    <row r="8" spans="1:23" ht="20.100000000000001" customHeight="1" x14ac:dyDescent="0.25">
      <c r="A8" s="11"/>
      <c r="B8" s="204" t="s">
        <v>27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29</v>
      </c>
      <c r="C9" s="19"/>
      <c r="D9" s="16"/>
      <c r="E9" s="16"/>
      <c r="F9" s="16"/>
      <c r="G9" s="39" t="s">
        <v>30</v>
      </c>
      <c r="H9" s="16"/>
      <c r="I9" s="27"/>
      <c r="J9" s="30"/>
    </row>
    <row r="10" spans="1:23" ht="20.100000000000001" customHeight="1" x14ac:dyDescent="0.25">
      <c r="A10" s="11"/>
      <c r="B10" s="204" t="s">
        <v>28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29</v>
      </c>
      <c r="C11" s="19"/>
      <c r="D11" s="16"/>
      <c r="E11" s="16"/>
      <c r="F11" s="16"/>
      <c r="G11" s="39" t="s">
        <v>30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31</v>
      </c>
      <c r="C15" s="84" t="s">
        <v>6</v>
      </c>
      <c r="D15" s="84" t="s">
        <v>58</v>
      </c>
      <c r="E15" s="85" t="s">
        <v>59</v>
      </c>
      <c r="F15" s="97" t="s">
        <v>60</v>
      </c>
      <c r="G15" s="51" t="s">
        <v>36</v>
      </c>
      <c r="H15" s="54" t="s">
        <v>37</v>
      </c>
      <c r="I15" s="26"/>
      <c r="J15" s="48"/>
    </row>
    <row r="16" spans="1:23" ht="18" customHeight="1" x14ac:dyDescent="0.25">
      <c r="A16" s="11"/>
      <c r="B16" s="86">
        <v>1</v>
      </c>
      <c r="C16" s="87" t="s">
        <v>32</v>
      </c>
      <c r="D16" s="88">
        <f>'Rekap 12844'!B12</f>
        <v>0</v>
      </c>
      <c r="E16" s="89">
        <f>'Rekap 12844'!C12</f>
        <v>0</v>
      </c>
      <c r="F16" s="98">
        <f>'Rekap 12844'!D12</f>
        <v>0</v>
      </c>
      <c r="G16" s="52">
        <v>6</v>
      </c>
      <c r="H16" s="107" t="s">
        <v>38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33</v>
      </c>
      <c r="D17" s="70">
        <f>'Rekap 12844'!B19</f>
        <v>0</v>
      </c>
      <c r="E17" s="68">
        <f>'Rekap 12844'!C19</f>
        <v>0</v>
      </c>
      <c r="F17" s="73">
        <f>'Rekap 12844'!D19</f>
        <v>0</v>
      </c>
      <c r="G17" s="53">
        <v>7</v>
      </c>
      <c r="H17" s="108" t="s">
        <v>39</v>
      </c>
      <c r="I17" s="121"/>
      <c r="J17" s="119">
        <f>'SO 12844'!Z67</f>
        <v>0</v>
      </c>
    </row>
    <row r="18" spans="1:26" ht="18" customHeight="1" x14ac:dyDescent="0.25">
      <c r="A18" s="11"/>
      <c r="B18" s="60">
        <v>3</v>
      </c>
      <c r="C18" s="64" t="s">
        <v>34</v>
      </c>
      <c r="D18" s="71">
        <f>'Rekap 12844'!B23</f>
        <v>0</v>
      </c>
      <c r="E18" s="69">
        <f>'Rekap 12844'!C23</f>
        <v>0</v>
      </c>
      <c r="F18" s="74">
        <f>'Rekap 12844'!D23</f>
        <v>0</v>
      </c>
      <c r="G18" s="53">
        <v>8</v>
      </c>
      <c r="H18" s="108" t="s">
        <v>40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35</v>
      </c>
      <c r="D20" s="72"/>
      <c r="E20" s="92"/>
      <c r="F20" s="99">
        <f>SUM(F16:F19)</f>
        <v>0</v>
      </c>
      <c r="G20" s="53">
        <v>10</v>
      </c>
      <c r="H20" s="108" t="s">
        <v>35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48</v>
      </c>
      <c r="C21" s="61" t="s">
        <v>7</v>
      </c>
      <c r="D21" s="67"/>
      <c r="E21" s="18"/>
      <c r="F21" s="90"/>
      <c r="G21" s="57" t="s">
        <v>54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49</v>
      </c>
      <c r="D22" s="79"/>
      <c r="E22" s="81" t="s">
        <v>52</v>
      </c>
      <c r="F22" s="73">
        <f>((F16*U22*0)+(F17*V22*0)+(F18*W22*0))/100</f>
        <v>0</v>
      </c>
      <c r="G22" s="52">
        <v>16</v>
      </c>
      <c r="H22" s="107" t="s">
        <v>55</v>
      </c>
      <c r="I22" s="122" t="s">
        <v>52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50</v>
      </c>
      <c r="D23" s="58"/>
      <c r="E23" s="81" t="s">
        <v>53</v>
      </c>
      <c r="F23" s="74">
        <f>((F16*U23*0)+(F17*V23*0)+(F18*W23*0))/100</f>
        <v>0</v>
      </c>
      <c r="G23" s="53">
        <v>17</v>
      </c>
      <c r="H23" s="108" t="s">
        <v>56</v>
      </c>
      <c r="I23" s="122" t="s">
        <v>52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51</v>
      </c>
      <c r="D24" s="58"/>
      <c r="E24" s="81" t="s">
        <v>52</v>
      </c>
      <c r="F24" s="74">
        <f>((F16*U24*0)+(F17*V24*0)+(F18*W24*0))/100</f>
        <v>0</v>
      </c>
      <c r="G24" s="53">
        <v>18</v>
      </c>
      <c r="H24" s="108" t="s">
        <v>57</v>
      </c>
      <c r="I24" s="122" t="s">
        <v>53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35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63</v>
      </c>
      <c r="D27" s="128"/>
      <c r="E27" s="94"/>
      <c r="F27" s="29"/>
      <c r="G27" s="101" t="s">
        <v>41</v>
      </c>
      <c r="H27" s="96" t="s">
        <v>42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43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44</v>
      </c>
      <c r="I29" s="115">
        <f>J28-SUM('SO 12844'!K9:'SO 12844'!K66)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45</v>
      </c>
      <c r="I30" s="81">
        <f>SUM('SO 12844'!K9:'SO 12844'!K66)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46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47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61</v>
      </c>
      <c r="E33" s="15"/>
      <c r="F33" s="95"/>
      <c r="G33" s="103">
        <v>26</v>
      </c>
      <c r="H33" s="134" t="s">
        <v>62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26</v>
      </c>
      <c r="B1" s="211"/>
      <c r="C1" s="211"/>
      <c r="D1" s="212"/>
      <c r="E1" s="138" t="s">
        <v>23</v>
      </c>
      <c r="F1" s="137"/>
      <c r="W1">
        <v>30.126000000000001</v>
      </c>
    </row>
    <row r="2" spans="1:26" ht="20.100000000000001" customHeight="1" x14ac:dyDescent="0.25">
      <c r="A2" s="210" t="s">
        <v>27</v>
      </c>
      <c r="B2" s="211"/>
      <c r="C2" s="211"/>
      <c r="D2" s="212"/>
      <c r="E2" s="138" t="s">
        <v>21</v>
      </c>
      <c r="F2" s="137"/>
    </row>
    <row r="3" spans="1:26" ht="20.100000000000001" customHeight="1" x14ac:dyDescent="0.25">
      <c r="A3" s="210" t="s">
        <v>28</v>
      </c>
      <c r="B3" s="211"/>
      <c r="C3" s="211"/>
      <c r="D3" s="212"/>
      <c r="E3" s="138" t="s">
        <v>67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20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68</v>
      </c>
      <c r="B8" s="136"/>
      <c r="C8" s="136"/>
      <c r="D8" s="136"/>
      <c r="E8" s="136"/>
      <c r="F8" s="136"/>
    </row>
    <row r="9" spans="1:26" x14ac:dyDescent="0.25">
      <c r="A9" s="141" t="s">
        <v>64</v>
      </c>
      <c r="B9" s="141" t="s">
        <v>58</v>
      </c>
      <c r="C9" s="141" t="s">
        <v>59</v>
      </c>
      <c r="D9" s="141" t="s">
        <v>35</v>
      </c>
      <c r="E9" s="141" t="s">
        <v>65</v>
      </c>
      <c r="F9" s="141" t="s">
        <v>66</v>
      </c>
    </row>
    <row r="10" spans="1:26" x14ac:dyDescent="0.25">
      <c r="A10" s="148" t="s">
        <v>69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70</v>
      </c>
      <c r="B11" s="151">
        <f>'SO 12844'!L28</f>
        <v>0</v>
      </c>
      <c r="C11" s="151">
        <f>'SO 12844'!M28</f>
        <v>0</v>
      </c>
      <c r="D11" s="151">
        <f>'SO 12844'!I28</f>
        <v>0</v>
      </c>
      <c r="E11" s="152">
        <f>'SO 12844'!P28</f>
        <v>0</v>
      </c>
      <c r="F11" s="152">
        <f>'SO 12844'!S28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2" t="s">
        <v>69</v>
      </c>
      <c r="B12" s="153">
        <f>'SO 12844'!L30</f>
        <v>0</v>
      </c>
      <c r="C12" s="153">
        <f>'SO 12844'!M30</f>
        <v>0</v>
      </c>
      <c r="D12" s="153">
        <f>'SO 12844'!I30</f>
        <v>0</v>
      </c>
      <c r="E12" s="154">
        <f>'SO 12844'!P30</f>
        <v>0</v>
      </c>
      <c r="F12" s="154">
        <f>'SO 12844'!S30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"/>
      <c r="B13" s="143"/>
      <c r="C13" s="143"/>
      <c r="D13" s="143"/>
      <c r="E13" s="142"/>
      <c r="F13" s="142"/>
    </row>
    <row r="14" spans="1:26" x14ac:dyDescent="0.25">
      <c r="A14" s="2" t="s">
        <v>71</v>
      </c>
      <c r="B14" s="153"/>
      <c r="C14" s="151"/>
      <c r="D14" s="151"/>
      <c r="E14" s="152"/>
      <c r="F14" s="152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50" t="s">
        <v>72</v>
      </c>
      <c r="B15" s="151">
        <f>'SO 12844'!L36</f>
        <v>0</v>
      </c>
      <c r="C15" s="151">
        <f>'SO 12844'!M36</f>
        <v>0</v>
      </c>
      <c r="D15" s="151">
        <f>'SO 12844'!I36</f>
        <v>0</v>
      </c>
      <c r="E15" s="152">
        <f>'SO 12844'!P36</f>
        <v>0</v>
      </c>
      <c r="F15" s="152">
        <f>'SO 12844'!S36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50" t="s">
        <v>73</v>
      </c>
      <c r="B16" s="151">
        <f>'SO 12844'!L42</f>
        <v>0</v>
      </c>
      <c r="C16" s="151">
        <f>'SO 12844'!M42</f>
        <v>0</v>
      </c>
      <c r="D16" s="151">
        <f>'SO 12844'!I42</f>
        <v>0</v>
      </c>
      <c r="E16" s="152">
        <f>'SO 12844'!P42</f>
        <v>0</v>
      </c>
      <c r="F16" s="152">
        <f>'SO 12844'!S42</f>
        <v>0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150" t="s">
        <v>74</v>
      </c>
      <c r="B17" s="151">
        <f>'SO 12844'!L52</f>
        <v>0</v>
      </c>
      <c r="C17" s="151">
        <f>'SO 12844'!M52</f>
        <v>0</v>
      </c>
      <c r="D17" s="151">
        <f>'SO 12844'!I52</f>
        <v>0</v>
      </c>
      <c r="E17" s="152">
        <f>'SO 12844'!P52</f>
        <v>0</v>
      </c>
      <c r="F17" s="152">
        <f>'SO 12844'!S52</f>
        <v>0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150" t="s">
        <v>75</v>
      </c>
      <c r="B18" s="151">
        <f>'SO 12844'!L57</f>
        <v>0</v>
      </c>
      <c r="C18" s="151">
        <f>'SO 12844'!M57</f>
        <v>0</v>
      </c>
      <c r="D18" s="151">
        <f>'SO 12844'!I57</f>
        <v>0</v>
      </c>
      <c r="E18" s="152">
        <f>'SO 12844'!P57</f>
        <v>0</v>
      </c>
      <c r="F18" s="152">
        <f>'SO 12844'!S57</f>
        <v>0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2" t="s">
        <v>71</v>
      </c>
      <c r="B19" s="153">
        <f>'SO 12844'!L59</f>
        <v>0</v>
      </c>
      <c r="C19" s="153">
        <f>'SO 12844'!M59</f>
        <v>0</v>
      </c>
      <c r="D19" s="153">
        <f>'SO 12844'!I59</f>
        <v>0</v>
      </c>
      <c r="E19" s="154">
        <f>'SO 12844'!P59</f>
        <v>0</v>
      </c>
      <c r="F19" s="154">
        <f>'SO 12844'!S59</f>
        <v>0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1"/>
      <c r="B20" s="143"/>
      <c r="C20" s="143"/>
      <c r="D20" s="143"/>
      <c r="E20" s="142"/>
      <c r="F20" s="142"/>
    </row>
    <row r="21" spans="1:26" x14ac:dyDescent="0.25">
      <c r="A21" s="2" t="s">
        <v>76</v>
      </c>
      <c r="B21" s="153"/>
      <c r="C21" s="151"/>
      <c r="D21" s="151"/>
      <c r="E21" s="152"/>
      <c r="F21" s="152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x14ac:dyDescent="0.25">
      <c r="A22" s="150" t="s">
        <v>77</v>
      </c>
      <c r="B22" s="151">
        <f>'SO 12844'!L64</f>
        <v>0</v>
      </c>
      <c r="C22" s="151">
        <f>'SO 12844'!M64</f>
        <v>0</v>
      </c>
      <c r="D22" s="151">
        <f>'SO 12844'!I64</f>
        <v>0</v>
      </c>
      <c r="E22" s="152">
        <f>'SO 12844'!P64</f>
        <v>0</v>
      </c>
      <c r="F22" s="152">
        <f>'SO 12844'!S64</f>
        <v>0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x14ac:dyDescent="0.25">
      <c r="A23" s="2" t="s">
        <v>76</v>
      </c>
      <c r="B23" s="153">
        <f>'SO 12844'!L66</f>
        <v>0</v>
      </c>
      <c r="C23" s="153">
        <f>'SO 12844'!M66</f>
        <v>0</v>
      </c>
      <c r="D23" s="153">
        <f>'SO 12844'!I66</f>
        <v>0</v>
      </c>
      <c r="E23" s="154">
        <f>'SO 12844'!S66</f>
        <v>0</v>
      </c>
      <c r="F23" s="154">
        <f>'SO 12844'!V66</f>
        <v>0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x14ac:dyDescent="0.25">
      <c r="A24" s="1"/>
      <c r="B24" s="143"/>
      <c r="C24" s="143"/>
      <c r="D24" s="143"/>
      <c r="E24" s="142"/>
      <c r="F24" s="142"/>
    </row>
    <row r="25" spans="1:26" x14ac:dyDescent="0.25">
      <c r="A25" s="2" t="s">
        <v>78</v>
      </c>
      <c r="B25" s="153">
        <f>'SO 12844'!L67</f>
        <v>0</v>
      </c>
      <c r="C25" s="153">
        <f>'SO 12844'!M67</f>
        <v>0</v>
      </c>
      <c r="D25" s="153">
        <f>'SO 12844'!I67</f>
        <v>0</v>
      </c>
      <c r="E25" s="154">
        <f>'SO 12844'!S67</f>
        <v>0</v>
      </c>
      <c r="F25" s="154">
        <f>'SO 12844'!V67</f>
        <v>6.26</v>
      </c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43"/>
      <c r="C71" s="143"/>
      <c r="D71" s="143"/>
      <c r="E71" s="142"/>
      <c r="F71" s="142"/>
    </row>
    <row r="72" spans="1:6" x14ac:dyDescent="0.25">
      <c r="A72" s="1"/>
      <c r="B72" s="143"/>
      <c r="C72" s="143"/>
      <c r="D72" s="143"/>
      <c r="E72" s="142"/>
      <c r="F72" s="142"/>
    </row>
    <row r="73" spans="1:6" x14ac:dyDescent="0.25">
      <c r="A73" s="1"/>
      <c r="B73" s="143"/>
      <c r="C73" s="143"/>
      <c r="D73" s="143"/>
      <c r="E73" s="142"/>
      <c r="F73" s="142"/>
    </row>
    <row r="74" spans="1:6" x14ac:dyDescent="0.25">
      <c r="A74" s="1"/>
      <c r="B74" s="143"/>
      <c r="C74" s="143"/>
      <c r="D74" s="143"/>
      <c r="E74" s="142"/>
      <c r="F74" s="142"/>
    </row>
    <row r="75" spans="1:6" x14ac:dyDescent="0.25">
      <c r="A75" s="1"/>
      <c r="B75" s="143"/>
      <c r="C75" s="143"/>
      <c r="D75" s="143"/>
      <c r="E75" s="142"/>
      <c r="F75" s="142"/>
    </row>
    <row r="76" spans="1:6" x14ac:dyDescent="0.25">
      <c r="A76" s="1"/>
      <c r="B76" s="143"/>
      <c r="C76" s="143"/>
      <c r="D76" s="143"/>
      <c r="E76" s="142"/>
      <c r="F76" s="142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workbookViewId="0">
      <pane ySplit="8" topLeftCell="A9" activePane="bottomLeft" state="frozen"/>
      <selection pane="bottomLeft" activeCell="G63" sqref="G11:G63"/>
    </sheetView>
  </sheetViews>
  <sheetFormatPr defaultColWidth="0" defaultRowHeight="15" x14ac:dyDescent="0.25"/>
  <cols>
    <col min="1" max="1" width="4.7109375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3" t="s">
        <v>26</v>
      </c>
      <c r="C1" s="214"/>
      <c r="D1" s="214"/>
      <c r="E1" s="214"/>
      <c r="F1" s="214"/>
      <c r="G1" s="214"/>
      <c r="H1" s="215"/>
      <c r="I1" s="160" t="s">
        <v>23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3" t="s">
        <v>27</v>
      </c>
      <c r="C2" s="214"/>
      <c r="D2" s="214"/>
      <c r="E2" s="214"/>
      <c r="F2" s="214"/>
      <c r="G2" s="214"/>
      <c r="H2" s="215"/>
      <c r="I2" s="160" t="s">
        <v>21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3" t="s">
        <v>28</v>
      </c>
      <c r="C3" s="214"/>
      <c r="D3" s="214"/>
      <c r="E3" s="214"/>
      <c r="F3" s="214"/>
      <c r="G3" s="214"/>
      <c r="H3" s="215"/>
      <c r="I3" s="160" t="s">
        <v>67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20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79</v>
      </c>
      <c r="B8" s="162" t="s">
        <v>80</v>
      </c>
      <c r="C8" s="162" t="s">
        <v>81</v>
      </c>
      <c r="D8" s="162" t="s">
        <v>82</v>
      </c>
      <c r="E8" s="162" t="s">
        <v>83</v>
      </c>
      <c r="F8" s="162" t="s">
        <v>84</v>
      </c>
      <c r="G8" s="162" t="s">
        <v>85</v>
      </c>
      <c r="H8" s="162" t="s">
        <v>59</v>
      </c>
      <c r="I8" s="162" t="s">
        <v>86</v>
      </c>
      <c r="J8" s="162"/>
      <c r="K8" s="162"/>
      <c r="L8" s="162"/>
      <c r="M8" s="162"/>
      <c r="N8" s="162"/>
      <c r="O8" s="162"/>
      <c r="P8" s="162" t="s">
        <v>87</v>
      </c>
      <c r="Q8" s="156"/>
      <c r="R8" s="156"/>
      <c r="S8" s="162" t="s">
        <v>88</v>
      </c>
      <c r="T8" s="158"/>
      <c r="U8" s="158"/>
      <c r="V8" s="164" t="s">
        <v>89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69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70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>
        <v>1</v>
      </c>
      <c r="B11" s="169" t="s">
        <v>91</v>
      </c>
      <c r="C11" s="173" t="s">
        <v>92</v>
      </c>
      <c r="D11" s="169" t="s">
        <v>93</v>
      </c>
      <c r="E11" s="169" t="s">
        <v>94</v>
      </c>
      <c r="F11" s="170">
        <v>31.11</v>
      </c>
      <c r="G11" s="171"/>
      <c r="H11" s="171"/>
      <c r="I11" s="171">
        <f t="shared" ref="I11:I27" si="0">ROUND(F11*(G11+H11),2)</f>
        <v>0</v>
      </c>
      <c r="J11" s="169">
        <f t="shared" ref="J11:J27" si="1">ROUND(F11*(N11),2)</f>
        <v>79.33</v>
      </c>
      <c r="K11" s="1">
        <f t="shared" ref="K11:K27" si="2">ROUND(F11*(O11),2)</f>
        <v>0</v>
      </c>
      <c r="L11" s="1">
        <f t="shared" ref="L11:L27" si="3">ROUND(F11*(G11),2)</f>
        <v>0</v>
      </c>
      <c r="M11" s="1"/>
      <c r="N11" s="1">
        <v>2.5499999999999998</v>
      </c>
      <c r="O11" s="1"/>
      <c r="P11" s="161"/>
      <c r="Q11" s="174"/>
      <c r="R11" s="174"/>
      <c r="S11" s="150"/>
      <c r="V11" s="175">
        <f>ROUND(F11*(X11),3)</f>
        <v>4.0750000000000002</v>
      </c>
      <c r="X11">
        <v>0.13100000000000001</v>
      </c>
      <c r="Z11">
        <v>0</v>
      </c>
    </row>
    <row r="12" spans="1:26" ht="35.1" customHeight="1" x14ac:dyDescent="0.25">
      <c r="A12" s="172">
        <v>2</v>
      </c>
      <c r="B12" s="169" t="s">
        <v>91</v>
      </c>
      <c r="C12" s="173" t="s">
        <v>95</v>
      </c>
      <c r="D12" s="169" t="s">
        <v>96</v>
      </c>
      <c r="E12" s="169" t="s">
        <v>97</v>
      </c>
      <c r="F12" s="170">
        <v>2.0609999999999999</v>
      </c>
      <c r="G12" s="171"/>
      <c r="H12" s="171"/>
      <c r="I12" s="171">
        <f t="shared" si="0"/>
        <v>0</v>
      </c>
      <c r="J12" s="169">
        <f t="shared" si="1"/>
        <v>164.65</v>
      </c>
      <c r="K12" s="1">
        <f t="shared" si="2"/>
        <v>0</v>
      </c>
      <c r="L12" s="1">
        <f t="shared" si="3"/>
        <v>0</v>
      </c>
      <c r="M12" s="1"/>
      <c r="N12" s="1">
        <v>79.89</v>
      </c>
      <c r="O12" s="1"/>
      <c r="P12" s="161"/>
      <c r="Q12" s="174"/>
      <c r="R12" s="174"/>
      <c r="S12" s="150"/>
      <c r="V12" s="175">
        <f>ROUND(F12*(X12),3)</f>
        <v>4.5339999999999998</v>
      </c>
      <c r="X12">
        <v>2.2000000000000002</v>
      </c>
      <c r="Z12">
        <v>0</v>
      </c>
    </row>
    <row r="13" spans="1:26" ht="24.95" customHeight="1" x14ac:dyDescent="0.25">
      <c r="A13" s="172">
        <v>3</v>
      </c>
      <c r="B13" s="169" t="s">
        <v>91</v>
      </c>
      <c r="C13" s="173" t="s">
        <v>98</v>
      </c>
      <c r="D13" s="169" t="s">
        <v>99</v>
      </c>
      <c r="E13" s="169" t="s">
        <v>94</v>
      </c>
      <c r="F13" s="170">
        <v>20.61</v>
      </c>
      <c r="G13" s="171"/>
      <c r="H13" s="171"/>
      <c r="I13" s="171">
        <f t="shared" si="0"/>
        <v>0</v>
      </c>
      <c r="J13" s="169">
        <f t="shared" si="1"/>
        <v>39.369999999999997</v>
      </c>
      <c r="K13" s="1">
        <f t="shared" si="2"/>
        <v>0</v>
      </c>
      <c r="L13" s="1">
        <f t="shared" si="3"/>
        <v>0</v>
      </c>
      <c r="M13" s="1"/>
      <c r="N13" s="1">
        <v>1.9100000000000001</v>
      </c>
      <c r="O13" s="1"/>
      <c r="P13" s="161"/>
      <c r="Q13" s="174"/>
      <c r="R13" s="174"/>
      <c r="S13" s="150"/>
      <c r="V13" s="175">
        <f>ROUND(F13*(X13),3)</f>
        <v>0.41199999999999998</v>
      </c>
      <c r="X13">
        <v>0.02</v>
      </c>
      <c r="Z13">
        <v>0</v>
      </c>
    </row>
    <row r="14" spans="1:26" ht="24.95" customHeight="1" x14ac:dyDescent="0.25">
      <c r="A14" s="172">
        <v>4</v>
      </c>
      <c r="B14" s="169" t="s">
        <v>91</v>
      </c>
      <c r="C14" s="173" t="s">
        <v>100</v>
      </c>
      <c r="D14" s="169" t="s">
        <v>101</v>
      </c>
      <c r="E14" s="169" t="s">
        <v>94</v>
      </c>
      <c r="F14" s="170">
        <v>1.2</v>
      </c>
      <c r="G14" s="171"/>
      <c r="H14" s="171"/>
      <c r="I14" s="171">
        <f t="shared" si="0"/>
        <v>0</v>
      </c>
      <c r="J14" s="169">
        <f t="shared" si="1"/>
        <v>17.75</v>
      </c>
      <c r="K14" s="1">
        <f t="shared" si="2"/>
        <v>0</v>
      </c>
      <c r="L14" s="1">
        <f t="shared" si="3"/>
        <v>0</v>
      </c>
      <c r="M14" s="1"/>
      <c r="N14" s="1">
        <v>14.79</v>
      </c>
      <c r="O14" s="1"/>
      <c r="P14" s="161"/>
      <c r="Q14" s="174"/>
      <c r="R14" s="174"/>
      <c r="S14" s="150"/>
      <c r="V14" s="175">
        <f>ROUND(F14*(X14),3)</f>
        <v>0.33</v>
      </c>
      <c r="X14">
        <v>0.27500000000000002</v>
      </c>
      <c r="Z14">
        <v>0</v>
      </c>
    </row>
    <row r="15" spans="1:26" ht="24.95" customHeight="1" x14ac:dyDescent="0.25">
      <c r="A15" s="172">
        <v>5</v>
      </c>
      <c r="B15" s="169" t="s">
        <v>91</v>
      </c>
      <c r="C15" s="173" t="s">
        <v>102</v>
      </c>
      <c r="D15" s="169" t="s">
        <v>103</v>
      </c>
      <c r="E15" s="169" t="s">
        <v>104</v>
      </c>
      <c r="F15" s="170">
        <v>8</v>
      </c>
      <c r="G15" s="171"/>
      <c r="H15" s="171"/>
      <c r="I15" s="171">
        <f t="shared" si="0"/>
        <v>0</v>
      </c>
      <c r="J15" s="169">
        <f t="shared" si="1"/>
        <v>5.52</v>
      </c>
      <c r="K15" s="1">
        <f t="shared" si="2"/>
        <v>0</v>
      </c>
      <c r="L15" s="1">
        <f t="shared" si="3"/>
        <v>0</v>
      </c>
      <c r="M15" s="1"/>
      <c r="N15" s="1">
        <v>0.69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>
        <v>6</v>
      </c>
      <c r="B16" s="169" t="s">
        <v>91</v>
      </c>
      <c r="C16" s="173" t="s">
        <v>105</v>
      </c>
      <c r="D16" s="169" t="s">
        <v>106</v>
      </c>
      <c r="E16" s="169" t="s">
        <v>94</v>
      </c>
      <c r="F16" s="170">
        <v>10.4</v>
      </c>
      <c r="G16" s="171"/>
      <c r="H16" s="171"/>
      <c r="I16" s="171">
        <f t="shared" si="0"/>
        <v>0</v>
      </c>
      <c r="J16" s="169">
        <f t="shared" si="1"/>
        <v>50.13</v>
      </c>
      <c r="K16" s="1">
        <f t="shared" si="2"/>
        <v>0</v>
      </c>
      <c r="L16" s="1">
        <f t="shared" si="3"/>
        <v>0</v>
      </c>
      <c r="M16" s="1"/>
      <c r="N16" s="1">
        <v>4.82</v>
      </c>
      <c r="O16" s="1"/>
      <c r="P16" s="161"/>
      <c r="Q16" s="174"/>
      <c r="R16" s="174"/>
      <c r="S16" s="150"/>
      <c r="V16" s="175">
        <f t="shared" ref="V16:V21" si="4">ROUND(F16*(X16),3)</f>
        <v>0.91500000000000004</v>
      </c>
      <c r="X16">
        <v>8.7999999999999995E-2</v>
      </c>
      <c r="Z16">
        <v>0</v>
      </c>
    </row>
    <row r="17" spans="1:26" ht="24.95" customHeight="1" x14ac:dyDescent="0.25">
      <c r="A17" s="172">
        <v>7</v>
      </c>
      <c r="B17" s="169" t="s">
        <v>91</v>
      </c>
      <c r="C17" s="173" t="s">
        <v>107</v>
      </c>
      <c r="D17" s="169" t="s">
        <v>108</v>
      </c>
      <c r="E17" s="169" t="s">
        <v>109</v>
      </c>
      <c r="F17" s="170">
        <v>20</v>
      </c>
      <c r="G17" s="171"/>
      <c r="H17" s="171"/>
      <c r="I17" s="171">
        <f t="shared" si="0"/>
        <v>0</v>
      </c>
      <c r="J17" s="169">
        <f t="shared" si="1"/>
        <v>15</v>
      </c>
      <c r="K17" s="1">
        <f t="shared" si="2"/>
        <v>0</v>
      </c>
      <c r="L17" s="1">
        <f t="shared" si="3"/>
        <v>0</v>
      </c>
      <c r="M17" s="1"/>
      <c r="N17" s="1">
        <v>0.75</v>
      </c>
      <c r="O17" s="1"/>
      <c r="P17" s="161"/>
      <c r="Q17" s="174"/>
      <c r="R17" s="174"/>
      <c r="S17" s="150"/>
      <c r="V17" s="175">
        <f t="shared" si="4"/>
        <v>0.26</v>
      </c>
      <c r="X17">
        <v>1.2999999999999999E-2</v>
      </c>
      <c r="Z17">
        <v>0</v>
      </c>
    </row>
    <row r="18" spans="1:26" ht="24.95" customHeight="1" x14ac:dyDescent="0.25">
      <c r="A18" s="172">
        <v>8</v>
      </c>
      <c r="B18" s="169" t="s">
        <v>91</v>
      </c>
      <c r="C18" s="173" t="s">
        <v>110</v>
      </c>
      <c r="D18" s="169" t="s">
        <v>111</v>
      </c>
      <c r="E18" s="169" t="s">
        <v>109</v>
      </c>
      <c r="F18" s="170">
        <v>13.6</v>
      </c>
      <c r="G18" s="171"/>
      <c r="H18" s="171"/>
      <c r="I18" s="171">
        <f t="shared" si="0"/>
        <v>0</v>
      </c>
      <c r="J18" s="169">
        <f t="shared" si="1"/>
        <v>55.49</v>
      </c>
      <c r="K18" s="1">
        <f t="shared" si="2"/>
        <v>0</v>
      </c>
      <c r="L18" s="1">
        <f t="shared" si="3"/>
        <v>0</v>
      </c>
      <c r="M18" s="1"/>
      <c r="N18" s="1">
        <v>4.08</v>
      </c>
      <c r="O18" s="1"/>
      <c r="P18" s="161"/>
      <c r="Q18" s="174"/>
      <c r="R18" s="174"/>
      <c r="S18" s="150"/>
      <c r="V18" s="175">
        <f t="shared" si="4"/>
        <v>0.503</v>
      </c>
      <c r="X18">
        <v>3.6999999999999998E-2</v>
      </c>
      <c r="Z18">
        <v>0</v>
      </c>
    </row>
    <row r="19" spans="1:26" ht="24.95" customHeight="1" x14ac:dyDescent="0.25">
      <c r="A19" s="172">
        <v>9</v>
      </c>
      <c r="B19" s="169" t="s">
        <v>91</v>
      </c>
      <c r="C19" s="173" t="s">
        <v>112</v>
      </c>
      <c r="D19" s="169" t="s">
        <v>113</v>
      </c>
      <c r="E19" s="169" t="s">
        <v>94</v>
      </c>
      <c r="F19" s="170">
        <v>59.8</v>
      </c>
      <c r="G19" s="171"/>
      <c r="H19" s="171"/>
      <c r="I19" s="171">
        <f t="shared" si="0"/>
        <v>0</v>
      </c>
      <c r="J19" s="169">
        <f t="shared" si="1"/>
        <v>177.61</v>
      </c>
      <c r="K19" s="1">
        <f t="shared" si="2"/>
        <v>0</v>
      </c>
      <c r="L19" s="1">
        <f t="shared" si="3"/>
        <v>0</v>
      </c>
      <c r="M19" s="1"/>
      <c r="N19" s="1">
        <v>2.9699999999999998</v>
      </c>
      <c r="O19" s="1"/>
      <c r="P19" s="161"/>
      <c r="Q19" s="174"/>
      <c r="R19" s="174"/>
      <c r="S19" s="150"/>
      <c r="V19" s="175">
        <f t="shared" si="4"/>
        <v>2.99</v>
      </c>
      <c r="X19">
        <v>0.05</v>
      </c>
      <c r="Z19">
        <v>0</v>
      </c>
    </row>
    <row r="20" spans="1:26" ht="24.95" customHeight="1" x14ac:dyDescent="0.25">
      <c r="A20" s="172">
        <v>10</v>
      </c>
      <c r="B20" s="169" t="s">
        <v>91</v>
      </c>
      <c r="C20" s="173" t="s">
        <v>114</v>
      </c>
      <c r="D20" s="169" t="s">
        <v>115</v>
      </c>
      <c r="E20" s="169" t="s">
        <v>94</v>
      </c>
      <c r="F20" s="170">
        <v>26.03</v>
      </c>
      <c r="G20" s="171"/>
      <c r="H20" s="171"/>
      <c r="I20" s="171">
        <f t="shared" si="0"/>
        <v>0</v>
      </c>
      <c r="J20" s="169">
        <f t="shared" si="1"/>
        <v>161.13</v>
      </c>
      <c r="K20" s="1">
        <f t="shared" si="2"/>
        <v>0</v>
      </c>
      <c r="L20" s="1">
        <f t="shared" si="3"/>
        <v>0</v>
      </c>
      <c r="M20" s="1"/>
      <c r="N20" s="1">
        <v>6.19</v>
      </c>
      <c r="O20" s="1"/>
      <c r="P20" s="161"/>
      <c r="Q20" s="174"/>
      <c r="R20" s="174"/>
      <c r="S20" s="150"/>
      <c r="V20" s="175">
        <f t="shared" si="4"/>
        <v>1.5880000000000001</v>
      </c>
      <c r="X20">
        <v>6.0999999999999999E-2</v>
      </c>
      <c r="Z20">
        <v>0</v>
      </c>
    </row>
    <row r="21" spans="1:26" ht="24.95" customHeight="1" x14ac:dyDescent="0.25">
      <c r="A21" s="172">
        <v>11</v>
      </c>
      <c r="B21" s="169" t="s">
        <v>91</v>
      </c>
      <c r="C21" s="173" t="s">
        <v>116</v>
      </c>
      <c r="D21" s="169" t="s">
        <v>117</v>
      </c>
      <c r="E21" s="169" t="s">
        <v>94</v>
      </c>
      <c r="F21" s="170">
        <v>26.03</v>
      </c>
      <c r="G21" s="171"/>
      <c r="H21" s="171"/>
      <c r="I21" s="171">
        <f t="shared" si="0"/>
        <v>0</v>
      </c>
      <c r="J21" s="169">
        <f t="shared" si="1"/>
        <v>84.08</v>
      </c>
      <c r="K21" s="1">
        <f t="shared" si="2"/>
        <v>0</v>
      </c>
      <c r="L21" s="1">
        <f t="shared" si="3"/>
        <v>0</v>
      </c>
      <c r="M21" s="1"/>
      <c r="N21" s="1">
        <v>3.23</v>
      </c>
      <c r="O21" s="1"/>
      <c r="P21" s="161"/>
      <c r="Q21" s="174"/>
      <c r="R21" s="174"/>
      <c r="S21" s="150"/>
      <c r="V21" s="175">
        <f t="shared" si="4"/>
        <v>1.77</v>
      </c>
      <c r="X21">
        <v>6.8000000000000005E-2</v>
      </c>
      <c r="Z21">
        <v>0</v>
      </c>
    </row>
    <row r="22" spans="1:26" ht="24.95" customHeight="1" x14ac:dyDescent="0.25">
      <c r="A22" s="172">
        <v>12</v>
      </c>
      <c r="B22" s="169" t="s">
        <v>91</v>
      </c>
      <c r="C22" s="173" t="s">
        <v>118</v>
      </c>
      <c r="D22" s="169" t="s">
        <v>119</v>
      </c>
      <c r="E22" s="169" t="s">
        <v>120</v>
      </c>
      <c r="F22" s="170">
        <v>17.378080000000001</v>
      </c>
      <c r="G22" s="171"/>
      <c r="H22" s="171"/>
      <c r="I22" s="171">
        <f t="shared" si="0"/>
        <v>0</v>
      </c>
      <c r="J22" s="169">
        <f t="shared" si="1"/>
        <v>145.44999999999999</v>
      </c>
      <c r="K22" s="1">
        <f t="shared" si="2"/>
        <v>0</v>
      </c>
      <c r="L22" s="1">
        <f t="shared" si="3"/>
        <v>0</v>
      </c>
      <c r="M22" s="1"/>
      <c r="N22" s="1">
        <v>8.3699999999999992</v>
      </c>
      <c r="O22" s="1"/>
      <c r="P22" s="161"/>
      <c r="Q22" s="174"/>
      <c r="R22" s="174"/>
      <c r="S22" s="150"/>
      <c r="V22" s="175"/>
      <c r="Z22">
        <v>0</v>
      </c>
    </row>
    <row r="23" spans="1:26" ht="24.95" customHeight="1" x14ac:dyDescent="0.25">
      <c r="A23" s="172">
        <v>13</v>
      </c>
      <c r="B23" s="169" t="s">
        <v>91</v>
      </c>
      <c r="C23" s="173" t="s">
        <v>121</v>
      </c>
      <c r="D23" s="169" t="s">
        <v>122</v>
      </c>
      <c r="E23" s="169" t="s">
        <v>120</v>
      </c>
      <c r="F23" s="170">
        <v>86.89</v>
      </c>
      <c r="G23" s="171"/>
      <c r="H23" s="171"/>
      <c r="I23" s="171">
        <f t="shared" si="0"/>
        <v>0</v>
      </c>
      <c r="J23" s="169">
        <f t="shared" si="1"/>
        <v>85.15</v>
      </c>
      <c r="K23" s="1">
        <f t="shared" si="2"/>
        <v>0</v>
      </c>
      <c r="L23" s="1">
        <f t="shared" si="3"/>
        <v>0</v>
      </c>
      <c r="M23" s="1"/>
      <c r="N23" s="1">
        <v>0.98</v>
      </c>
      <c r="O23" s="1"/>
      <c r="P23" s="161"/>
      <c r="Q23" s="174"/>
      <c r="R23" s="174"/>
      <c r="S23" s="150"/>
      <c r="V23" s="175"/>
      <c r="Z23">
        <v>0</v>
      </c>
    </row>
    <row r="24" spans="1:26" ht="24.95" customHeight="1" x14ac:dyDescent="0.25">
      <c r="A24" s="172">
        <v>14</v>
      </c>
      <c r="B24" s="169" t="s">
        <v>91</v>
      </c>
      <c r="C24" s="173" t="s">
        <v>123</v>
      </c>
      <c r="D24" s="169" t="s">
        <v>124</v>
      </c>
      <c r="E24" s="169" t="s">
        <v>125</v>
      </c>
      <c r="F24" s="170">
        <v>17.378</v>
      </c>
      <c r="G24" s="171"/>
      <c r="H24" s="171"/>
      <c r="I24" s="171">
        <f t="shared" si="0"/>
        <v>0</v>
      </c>
      <c r="J24" s="169">
        <f t="shared" si="1"/>
        <v>357.99</v>
      </c>
      <c r="K24" s="1">
        <f t="shared" si="2"/>
        <v>0</v>
      </c>
      <c r="L24" s="1">
        <f t="shared" si="3"/>
        <v>0</v>
      </c>
      <c r="M24" s="1"/>
      <c r="N24" s="1">
        <v>20.6</v>
      </c>
      <c r="O24" s="1"/>
      <c r="P24" s="161"/>
      <c r="Q24" s="174"/>
      <c r="R24" s="174"/>
      <c r="S24" s="150"/>
      <c r="V24" s="175"/>
      <c r="Z24">
        <v>0</v>
      </c>
    </row>
    <row r="25" spans="1:26" ht="24.95" customHeight="1" x14ac:dyDescent="0.25">
      <c r="A25" s="172">
        <v>15</v>
      </c>
      <c r="B25" s="169" t="s">
        <v>126</v>
      </c>
      <c r="C25" s="173" t="s">
        <v>127</v>
      </c>
      <c r="D25" s="169" t="s">
        <v>128</v>
      </c>
      <c r="E25" s="169" t="s">
        <v>120</v>
      </c>
      <c r="F25" s="170">
        <v>17.378080000000001</v>
      </c>
      <c r="G25" s="171"/>
      <c r="H25" s="171"/>
      <c r="I25" s="171">
        <f t="shared" si="0"/>
        <v>0</v>
      </c>
      <c r="J25" s="169">
        <f t="shared" si="1"/>
        <v>71.08</v>
      </c>
      <c r="K25" s="1">
        <f t="shared" si="2"/>
        <v>0</v>
      </c>
      <c r="L25" s="1">
        <f t="shared" si="3"/>
        <v>0</v>
      </c>
      <c r="M25" s="1"/>
      <c r="N25" s="1">
        <v>4.09</v>
      </c>
      <c r="O25" s="1"/>
      <c r="P25" s="161"/>
      <c r="Q25" s="174"/>
      <c r="R25" s="174"/>
      <c r="S25" s="150"/>
      <c r="V25" s="175"/>
      <c r="Z25">
        <v>0</v>
      </c>
    </row>
    <row r="26" spans="1:26" ht="24.95" customHeight="1" x14ac:dyDescent="0.25">
      <c r="A26" s="172">
        <v>16</v>
      </c>
      <c r="B26" s="169" t="s">
        <v>126</v>
      </c>
      <c r="C26" s="173" t="s">
        <v>129</v>
      </c>
      <c r="D26" s="169" t="s">
        <v>130</v>
      </c>
      <c r="E26" s="169" t="s">
        <v>120</v>
      </c>
      <c r="F26" s="170">
        <v>208.536</v>
      </c>
      <c r="G26" s="171"/>
      <c r="H26" s="171"/>
      <c r="I26" s="171">
        <f t="shared" si="0"/>
        <v>0</v>
      </c>
      <c r="J26" s="169">
        <f t="shared" si="1"/>
        <v>41.71</v>
      </c>
      <c r="K26" s="1">
        <f t="shared" si="2"/>
        <v>0</v>
      </c>
      <c r="L26" s="1">
        <f t="shared" si="3"/>
        <v>0</v>
      </c>
      <c r="M26" s="1"/>
      <c r="N26" s="1">
        <v>0.2</v>
      </c>
      <c r="O26" s="1"/>
      <c r="P26" s="161"/>
      <c r="Q26" s="174"/>
      <c r="R26" s="174"/>
      <c r="S26" s="150"/>
      <c r="V26" s="175"/>
      <c r="Z26">
        <v>0</v>
      </c>
    </row>
    <row r="27" spans="1:26" ht="24.95" customHeight="1" x14ac:dyDescent="0.25">
      <c r="A27" s="172">
        <v>17</v>
      </c>
      <c r="B27" s="169" t="s">
        <v>126</v>
      </c>
      <c r="C27" s="173" t="s">
        <v>131</v>
      </c>
      <c r="D27" s="169" t="s">
        <v>132</v>
      </c>
      <c r="E27" s="169" t="s">
        <v>120</v>
      </c>
      <c r="F27" s="170">
        <v>17.378</v>
      </c>
      <c r="G27" s="171"/>
      <c r="H27" s="171"/>
      <c r="I27" s="171">
        <f t="shared" si="0"/>
        <v>0</v>
      </c>
      <c r="J27" s="169">
        <f t="shared" si="1"/>
        <v>76.459999999999994</v>
      </c>
      <c r="K27" s="1">
        <f t="shared" si="2"/>
        <v>0</v>
      </c>
      <c r="L27" s="1">
        <f t="shared" si="3"/>
        <v>0</v>
      </c>
      <c r="M27" s="1"/>
      <c r="N27" s="1">
        <v>4.4000000000000004</v>
      </c>
      <c r="O27" s="1"/>
      <c r="P27" s="161"/>
      <c r="Q27" s="174"/>
      <c r="R27" s="174"/>
      <c r="S27" s="150"/>
      <c r="V27" s="175"/>
      <c r="Z27">
        <v>0</v>
      </c>
    </row>
    <row r="28" spans="1:26" x14ac:dyDescent="0.25">
      <c r="A28" s="150"/>
      <c r="B28" s="150"/>
      <c r="C28" s="150"/>
      <c r="D28" s="150" t="s">
        <v>70</v>
      </c>
      <c r="E28" s="150"/>
      <c r="F28" s="168"/>
      <c r="G28" s="153"/>
      <c r="H28" s="153">
        <f>ROUND((SUM(M10:M27))/1,2)</f>
        <v>0</v>
      </c>
      <c r="I28" s="153">
        <f>ROUND((SUM(I10:I27))/1,2)</f>
        <v>0</v>
      </c>
      <c r="J28" s="150"/>
      <c r="K28" s="150"/>
      <c r="L28" s="150">
        <f>ROUND((SUM(L10:L27))/1,2)</f>
        <v>0</v>
      </c>
      <c r="M28" s="150">
        <f>ROUND((SUM(M10:M27))/1,2)</f>
        <v>0</v>
      </c>
      <c r="N28" s="150"/>
      <c r="O28" s="150"/>
      <c r="P28" s="176">
        <f>ROUND((SUM(P10:P27))/1,2)</f>
        <v>0</v>
      </c>
      <c r="Q28" s="147"/>
      <c r="R28" s="147"/>
      <c r="S28" s="176">
        <f>ROUND((SUM(S10:S27))/1,2)</f>
        <v>0</v>
      </c>
      <c r="T28" s="147"/>
      <c r="U28" s="147"/>
      <c r="V28" s="147"/>
      <c r="W28" s="147"/>
      <c r="X28" s="147"/>
      <c r="Y28" s="147"/>
      <c r="Z28" s="147"/>
    </row>
    <row r="29" spans="1:26" x14ac:dyDescent="0.25">
      <c r="A29" s="1"/>
      <c r="B29" s="1"/>
      <c r="C29" s="1"/>
      <c r="D29" s="1"/>
      <c r="E29" s="1"/>
      <c r="F29" s="161"/>
      <c r="G29" s="143"/>
      <c r="H29" s="143"/>
      <c r="I29" s="143"/>
      <c r="J29" s="1"/>
      <c r="K29" s="1"/>
      <c r="L29" s="1"/>
      <c r="M29" s="1"/>
      <c r="N29" s="1"/>
      <c r="O29" s="1"/>
      <c r="P29" s="1"/>
      <c r="S29" s="1"/>
    </row>
    <row r="30" spans="1:26" x14ac:dyDescent="0.25">
      <c r="A30" s="150"/>
      <c r="B30" s="150"/>
      <c r="C30" s="150"/>
      <c r="D30" s="2" t="s">
        <v>69</v>
      </c>
      <c r="E30" s="150"/>
      <c r="F30" s="168"/>
      <c r="G30" s="153"/>
      <c r="H30" s="153">
        <f>ROUND((SUM(M9:M29))/2,2)</f>
        <v>0</v>
      </c>
      <c r="I30" s="153">
        <f>ROUND((SUM(I9:I29))/2,2)</f>
        <v>0</v>
      </c>
      <c r="J30" s="151"/>
      <c r="K30" s="150"/>
      <c r="L30" s="151">
        <f>ROUND((SUM(L9:L29))/2,2)</f>
        <v>0</v>
      </c>
      <c r="M30" s="151">
        <f>ROUND((SUM(M9:M29))/2,2)</f>
        <v>0</v>
      </c>
      <c r="N30" s="150"/>
      <c r="O30" s="150"/>
      <c r="P30" s="176">
        <f>ROUND((SUM(P9:P29))/2,2)</f>
        <v>0</v>
      </c>
      <c r="S30" s="176">
        <f>ROUND((SUM(S9:S29))/2,2)</f>
        <v>0</v>
      </c>
    </row>
    <row r="31" spans="1:26" x14ac:dyDescent="0.25">
      <c r="A31" s="1"/>
      <c r="B31" s="1"/>
      <c r="C31" s="1"/>
      <c r="D31" s="1"/>
      <c r="E31" s="1"/>
      <c r="F31" s="161"/>
      <c r="G31" s="143"/>
      <c r="H31" s="143"/>
      <c r="I31" s="143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0"/>
      <c r="B32" s="150"/>
      <c r="C32" s="150"/>
      <c r="D32" s="2" t="s">
        <v>71</v>
      </c>
      <c r="E32" s="150"/>
      <c r="F32" s="168"/>
      <c r="G32" s="151"/>
      <c r="H32" s="151"/>
      <c r="I32" s="151"/>
      <c r="J32" s="150"/>
      <c r="K32" s="150"/>
      <c r="L32" s="150"/>
      <c r="M32" s="150"/>
      <c r="N32" s="150"/>
      <c r="O32" s="150"/>
      <c r="P32" s="150"/>
      <c r="Q32" s="147"/>
      <c r="R32" s="147"/>
      <c r="S32" s="150"/>
      <c r="T32" s="147"/>
      <c r="U32" s="147"/>
      <c r="V32" s="147"/>
      <c r="W32" s="147"/>
      <c r="X32" s="147"/>
      <c r="Y32" s="147"/>
      <c r="Z32" s="147"/>
    </row>
    <row r="33" spans="1:26" x14ac:dyDescent="0.25">
      <c r="A33" s="150"/>
      <c r="B33" s="150"/>
      <c r="C33" s="150"/>
      <c r="D33" s="150" t="s">
        <v>72</v>
      </c>
      <c r="E33" s="150"/>
      <c r="F33" s="168"/>
      <c r="G33" s="151"/>
      <c r="H33" s="151"/>
      <c r="I33" s="151"/>
      <c r="J33" s="150"/>
      <c r="K33" s="150"/>
      <c r="L33" s="150"/>
      <c r="M33" s="150"/>
      <c r="N33" s="150"/>
      <c r="O33" s="150"/>
      <c r="P33" s="150"/>
      <c r="Q33" s="147"/>
      <c r="R33" s="147"/>
      <c r="S33" s="150"/>
      <c r="T33" s="147"/>
      <c r="U33" s="147"/>
      <c r="V33" s="147"/>
      <c r="W33" s="147"/>
      <c r="X33" s="147"/>
      <c r="Y33" s="147"/>
      <c r="Z33" s="147"/>
    </row>
    <row r="34" spans="1:26" ht="24.95" customHeight="1" x14ac:dyDescent="0.25">
      <c r="A34" s="172">
        <v>18</v>
      </c>
      <c r="B34" s="169" t="s">
        <v>133</v>
      </c>
      <c r="C34" s="173" t="s">
        <v>134</v>
      </c>
      <c r="D34" s="169" t="s">
        <v>135</v>
      </c>
      <c r="E34" s="169" t="s">
        <v>109</v>
      </c>
      <c r="F34" s="170">
        <v>35</v>
      </c>
      <c r="G34" s="171"/>
      <c r="H34" s="171"/>
      <c r="I34" s="171">
        <f>ROUND(F34*(G34+H34),2)</f>
        <v>0</v>
      </c>
      <c r="J34" s="169">
        <f>ROUND(F34*(N34),2)</f>
        <v>169.05</v>
      </c>
      <c r="K34" s="1">
        <f>ROUND(F34*(O34),2)</f>
        <v>0</v>
      </c>
      <c r="L34" s="1">
        <f>ROUND(F34*(G34),2)</f>
        <v>0</v>
      </c>
      <c r="M34" s="1"/>
      <c r="N34" s="1">
        <v>4.83</v>
      </c>
      <c r="O34" s="1"/>
      <c r="P34" s="161"/>
      <c r="Q34" s="174"/>
      <c r="R34" s="174"/>
      <c r="S34" s="150"/>
      <c r="V34" s="175">
        <f>ROUND(F34*(X34),3)</f>
        <v>0.52200000000000002</v>
      </c>
      <c r="X34">
        <v>1.4919999999999999E-2</v>
      </c>
      <c r="Z34">
        <v>0</v>
      </c>
    </row>
    <row r="35" spans="1:26" ht="24.95" customHeight="1" x14ac:dyDescent="0.25">
      <c r="A35" s="172">
        <v>19</v>
      </c>
      <c r="B35" s="169" t="s">
        <v>133</v>
      </c>
      <c r="C35" s="173" t="s">
        <v>136</v>
      </c>
      <c r="D35" s="169" t="s">
        <v>137</v>
      </c>
      <c r="E35" s="169" t="s">
        <v>120</v>
      </c>
      <c r="F35" s="170">
        <v>0.5222</v>
      </c>
      <c r="G35" s="171"/>
      <c r="H35" s="171"/>
      <c r="I35" s="171">
        <f>ROUND(F35*(G35+H35),2)</f>
        <v>0</v>
      </c>
      <c r="J35" s="169">
        <f>ROUND(F35*(N35),2)</f>
        <v>29.61</v>
      </c>
      <c r="K35" s="1">
        <f>ROUND(F35*(O35),2)</f>
        <v>0</v>
      </c>
      <c r="L35" s="1">
        <f>ROUND(F35*(G35),2)</f>
        <v>0</v>
      </c>
      <c r="M35" s="1"/>
      <c r="N35" s="1">
        <v>56.7</v>
      </c>
      <c r="O35" s="1"/>
      <c r="P35" s="161"/>
      <c r="Q35" s="174"/>
      <c r="R35" s="174"/>
      <c r="S35" s="150"/>
      <c r="V35" s="175"/>
      <c r="Z35">
        <v>0</v>
      </c>
    </row>
    <row r="36" spans="1:26" x14ac:dyDescent="0.25">
      <c r="A36" s="150"/>
      <c r="B36" s="150"/>
      <c r="C36" s="150"/>
      <c r="D36" s="150" t="s">
        <v>72</v>
      </c>
      <c r="E36" s="150"/>
      <c r="F36" s="168"/>
      <c r="G36" s="153"/>
      <c r="H36" s="153">
        <f>ROUND((SUM(M33:M35))/1,2)</f>
        <v>0</v>
      </c>
      <c r="I36" s="153">
        <f>ROUND((SUM(I33:I35))/1,2)</f>
        <v>0</v>
      </c>
      <c r="J36" s="150"/>
      <c r="K36" s="150"/>
      <c r="L36" s="150">
        <f>ROUND((SUM(L33:L35))/1,2)</f>
        <v>0</v>
      </c>
      <c r="M36" s="150">
        <f>ROUND((SUM(M33:M35))/1,2)</f>
        <v>0</v>
      </c>
      <c r="N36" s="150"/>
      <c r="O36" s="150"/>
      <c r="P36" s="176">
        <f>ROUND((SUM(P33:P35))/1,2)</f>
        <v>0</v>
      </c>
      <c r="Q36" s="147"/>
      <c r="R36" s="147"/>
      <c r="S36" s="176">
        <f>ROUND((SUM(S33:S35))/1,2)</f>
        <v>0</v>
      </c>
      <c r="T36" s="147"/>
      <c r="U36" s="147"/>
      <c r="V36" s="147"/>
      <c r="W36" s="147"/>
      <c r="X36" s="147"/>
      <c r="Y36" s="147"/>
      <c r="Z36" s="147"/>
    </row>
    <row r="37" spans="1:26" x14ac:dyDescent="0.25">
      <c r="A37" s="1"/>
      <c r="B37" s="1"/>
      <c r="C37" s="1"/>
      <c r="D37" s="1"/>
      <c r="E37" s="1"/>
      <c r="F37" s="161"/>
      <c r="G37" s="143"/>
      <c r="H37" s="143"/>
      <c r="I37" s="143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50"/>
      <c r="B38" s="150"/>
      <c r="C38" s="150"/>
      <c r="D38" s="150" t="s">
        <v>73</v>
      </c>
      <c r="E38" s="150"/>
      <c r="F38" s="168"/>
      <c r="G38" s="151"/>
      <c r="H38" s="151"/>
      <c r="I38" s="151"/>
      <c r="J38" s="150"/>
      <c r="K38" s="150"/>
      <c r="L38" s="150"/>
      <c r="M38" s="150"/>
      <c r="N38" s="150"/>
      <c r="O38" s="150"/>
      <c r="P38" s="150"/>
      <c r="Q38" s="147"/>
      <c r="R38" s="147"/>
      <c r="S38" s="150"/>
      <c r="T38" s="147"/>
      <c r="U38" s="147"/>
      <c r="V38" s="147"/>
      <c r="W38" s="147"/>
      <c r="X38" s="147"/>
      <c r="Y38" s="147"/>
      <c r="Z38" s="147"/>
    </row>
    <row r="39" spans="1:26" ht="24.95" customHeight="1" x14ac:dyDescent="0.25">
      <c r="A39" s="172">
        <v>20</v>
      </c>
      <c r="B39" s="169" t="s">
        <v>138</v>
      </c>
      <c r="C39" s="173" t="s">
        <v>139</v>
      </c>
      <c r="D39" s="169" t="s">
        <v>140</v>
      </c>
      <c r="E39" s="169" t="s">
        <v>109</v>
      </c>
      <c r="F39" s="170">
        <v>60</v>
      </c>
      <c r="G39" s="171"/>
      <c r="H39" s="171"/>
      <c r="I39" s="171">
        <f>ROUND(F39*(G39+H39),2)</f>
        <v>0</v>
      </c>
      <c r="J39" s="169">
        <f>ROUND(F39*(N39),2)</f>
        <v>168</v>
      </c>
      <c r="K39" s="1">
        <f>ROUND(F39*(O39),2)</f>
        <v>0</v>
      </c>
      <c r="L39" s="1">
        <f>ROUND(F39*(G39),2)</f>
        <v>0</v>
      </c>
      <c r="M39" s="1"/>
      <c r="N39" s="1">
        <v>2.8</v>
      </c>
      <c r="O39" s="1"/>
      <c r="P39" s="161"/>
      <c r="Q39" s="174"/>
      <c r="R39" s="174"/>
      <c r="S39" s="150"/>
      <c r="V39" s="175">
        <f>ROUND(F39*(X39),3)</f>
        <v>0.40200000000000002</v>
      </c>
      <c r="X39">
        <v>6.7000000000000002E-3</v>
      </c>
      <c r="Z39">
        <v>0</v>
      </c>
    </row>
    <row r="40" spans="1:26" ht="24.95" customHeight="1" x14ac:dyDescent="0.25">
      <c r="A40" s="172">
        <v>21</v>
      </c>
      <c r="B40" s="169" t="s">
        <v>138</v>
      </c>
      <c r="C40" s="173" t="s">
        <v>141</v>
      </c>
      <c r="D40" s="169" t="s">
        <v>142</v>
      </c>
      <c r="E40" s="169" t="s">
        <v>109</v>
      </c>
      <c r="F40" s="170">
        <v>60</v>
      </c>
      <c r="G40" s="171"/>
      <c r="H40" s="171"/>
      <c r="I40" s="171">
        <f>ROUND(F40*(G40+H40),2)</f>
        <v>0</v>
      </c>
      <c r="J40" s="169">
        <f>ROUND(F40*(N40),2)</f>
        <v>50.4</v>
      </c>
      <c r="K40" s="1">
        <f>ROUND(F40*(O40),2)</f>
        <v>0</v>
      </c>
      <c r="L40" s="1">
        <f>ROUND(F40*(G40),2)</f>
        <v>0</v>
      </c>
      <c r="M40" s="1"/>
      <c r="N40" s="1">
        <v>0.84</v>
      </c>
      <c r="O40" s="1"/>
      <c r="P40" s="161"/>
      <c r="Q40" s="174"/>
      <c r="R40" s="174"/>
      <c r="S40" s="150"/>
      <c r="V40" s="175">
        <f>ROUND(F40*(X40),3)</f>
        <v>1.4E-2</v>
      </c>
      <c r="X40">
        <v>2.3000000000000001E-4</v>
      </c>
      <c r="Z40">
        <v>0</v>
      </c>
    </row>
    <row r="41" spans="1:26" ht="24.95" customHeight="1" x14ac:dyDescent="0.25">
      <c r="A41" s="172">
        <v>22</v>
      </c>
      <c r="B41" s="169" t="s">
        <v>138</v>
      </c>
      <c r="C41" s="173" t="s">
        <v>143</v>
      </c>
      <c r="D41" s="169" t="s">
        <v>144</v>
      </c>
      <c r="E41" s="169" t="s">
        <v>120</v>
      </c>
      <c r="F41" s="170">
        <v>0.4158</v>
      </c>
      <c r="G41" s="171"/>
      <c r="H41" s="171"/>
      <c r="I41" s="171">
        <f>ROUND(F41*(G41+H41),2)</f>
        <v>0</v>
      </c>
      <c r="J41" s="169">
        <f>ROUND(F41*(N41),2)</f>
        <v>23.58</v>
      </c>
      <c r="K41" s="1">
        <f>ROUND(F41*(O41),2)</f>
        <v>0</v>
      </c>
      <c r="L41" s="1">
        <f>ROUND(F41*(G41),2)</f>
        <v>0</v>
      </c>
      <c r="M41" s="1"/>
      <c r="N41" s="1">
        <v>56.7</v>
      </c>
      <c r="O41" s="1"/>
      <c r="P41" s="161"/>
      <c r="Q41" s="174"/>
      <c r="R41" s="174"/>
      <c r="S41" s="150"/>
      <c r="V41" s="175"/>
      <c r="Z41">
        <v>0</v>
      </c>
    </row>
    <row r="42" spans="1:26" x14ac:dyDescent="0.25">
      <c r="A42" s="150"/>
      <c r="B42" s="150"/>
      <c r="C42" s="150"/>
      <c r="D42" s="150" t="s">
        <v>73</v>
      </c>
      <c r="E42" s="150"/>
      <c r="F42" s="168"/>
      <c r="G42" s="153"/>
      <c r="H42" s="153">
        <f>ROUND((SUM(M38:M41))/1,2)</f>
        <v>0</v>
      </c>
      <c r="I42" s="153">
        <f>ROUND((SUM(I38:I41))/1,2)</f>
        <v>0</v>
      </c>
      <c r="J42" s="150"/>
      <c r="K42" s="150"/>
      <c r="L42" s="150">
        <f>ROUND((SUM(L38:L41))/1,2)</f>
        <v>0</v>
      </c>
      <c r="M42" s="150">
        <f>ROUND((SUM(M38:M41))/1,2)</f>
        <v>0</v>
      </c>
      <c r="N42" s="150"/>
      <c r="O42" s="150"/>
      <c r="P42" s="176">
        <f>ROUND((SUM(P38:P41))/1,2)</f>
        <v>0</v>
      </c>
      <c r="Q42" s="147"/>
      <c r="R42" s="147"/>
      <c r="S42" s="176">
        <f>ROUND((SUM(S38:S41))/1,2)</f>
        <v>0</v>
      </c>
      <c r="T42" s="147"/>
      <c r="U42" s="147"/>
      <c r="V42" s="147"/>
      <c r="W42" s="147"/>
      <c r="X42" s="147"/>
      <c r="Y42" s="147"/>
      <c r="Z42" s="147"/>
    </row>
    <row r="43" spans="1:26" x14ac:dyDescent="0.25">
      <c r="A43" s="1"/>
      <c r="B43" s="1"/>
      <c r="C43" s="1"/>
      <c r="D43" s="1"/>
      <c r="E43" s="1"/>
      <c r="F43" s="161"/>
      <c r="G43" s="143"/>
      <c r="H43" s="143"/>
      <c r="I43" s="143"/>
      <c r="J43" s="1"/>
      <c r="K43" s="1"/>
      <c r="L43" s="1"/>
      <c r="M43" s="1"/>
      <c r="N43" s="1"/>
      <c r="O43" s="1"/>
      <c r="P43" s="1"/>
      <c r="S43" s="1"/>
    </row>
    <row r="44" spans="1:26" x14ac:dyDescent="0.25">
      <c r="A44" s="150"/>
      <c r="B44" s="150"/>
      <c r="C44" s="150"/>
      <c r="D44" s="150" t="s">
        <v>74</v>
      </c>
      <c r="E44" s="150"/>
      <c r="F44" s="168"/>
      <c r="G44" s="151"/>
      <c r="H44" s="151"/>
      <c r="I44" s="151"/>
      <c r="J44" s="150"/>
      <c r="K44" s="150"/>
      <c r="L44" s="150"/>
      <c r="M44" s="150"/>
      <c r="N44" s="150"/>
      <c r="O44" s="150"/>
      <c r="P44" s="150"/>
      <c r="Q44" s="147"/>
      <c r="R44" s="147"/>
      <c r="S44" s="150"/>
      <c r="T44" s="147"/>
      <c r="U44" s="147"/>
      <c r="V44" s="147"/>
      <c r="W44" s="147"/>
      <c r="X44" s="147"/>
      <c r="Y44" s="147"/>
      <c r="Z44" s="147"/>
    </row>
    <row r="45" spans="1:26" ht="24.95" customHeight="1" x14ac:dyDescent="0.25">
      <c r="A45" s="172">
        <v>23</v>
      </c>
      <c r="B45" s="169" t="s">
        <v>145</v>
      </c>
      <c r="C45" s="173" t="s">
        <v>146</v>
      </c>
      <c r="D45" s="169" t="s">
        <v>147</v>
      </c>
      <c r="E45" s="169" t="s">
        <v>148</v>
      </c>
      <c r="F45" s="170">
        <v>6</v>
      </c>
      <c r="G45" s="171"/>
      <c r="H45" s="171"/>
      <c r="I45" s="171">
        <f t="shared" ref="I45:I51" si="5">ROUND(F45*(G45+H45),2)</f>
        <v>0</v>
      </c>
      <c r="J45" s="169">
        <f t="shared" ref="J45:J51" si="6">ROUND(F45*(N45),2)</f>
        <v>32.700000000000003</v>
      </c>
      <c r="K45" s="1">
        <f t="shared" ref="K45:K51" si="7">ROUND(F45*(O45),2)</f>
        <v>0</v>
      </c>
      <c r="L45" s="1">
        <f t="shared" ref="L45:L51" si="8">ROUND(F45*(G45),2)</f>
        <v>0</v>
      </c>
      <c r="M45" s="1"/>
      <c r="N45" s="1">
        <v>5.45</v>
      </c>
      <c r="O45" s="1"/>
      <c r="P45" s="161"/>
      <c r="Q45" s="174"/>
      <c r="R45" s="174"/>
      <c r="S45" s="150"/>
      <c r="V45" s="175">
        <f>ROUND(F45*(X45),3)</f>
        <v>0.20499999999999999</v>
      </c>
      <c r="X45">
        <v>3.4200000000000001E-2</v>
      </c>
      <c r="Z45">
        <v>0</v>
      </c>
    </row>
    <row r="46" spans="1:26" ht="24.95" customHeight="1" x14ac:dyDescent="0.25">
      <c r="A46" s="172">
        <v>24</v>
      </c>
      <c r="B46" s="169" t="s">
        <v>145</v>
      </c>
      <c r="C46" s="173" t="s">
        <v>149</v>
      </c>
      <c r="D46" s="169" t="s">
        <v>150</v>
      </c>
      <c r="E46" s="169" t="s">
        <v>148</v>
      </c>
      <c r="F46" s="170">
        <v>6</v>
      </c>
      <c r="G46" s="171"/>
      <c r="H46" s="171"/>
      <c r="I46" s="171">
        <f t="shared" si="5"/>
        <v>0</v>
      </c>
      <c r="J46" s="169">
        <f t="shared" si="6"/>
        <v>28.32</v>
      </c>
      <c r="K46" s="1">
        <f t="shared" si="7"/>
        <v>0</v>
      </c>
      <c r="L46" s="1">
        <f t="shared" si="8"/>
        <v>0</v>
      </c>
      <c r="M46" s="1"/>
      <c r="N46" s="1">
        <v>4.72</v>
      </c>
      <c r="O46" s="1"/>
      <c r="P46" s="161"/>
      <c r="Q46" s="174"/>
      <c r="R46" s="174"/>
      <c r="S46" s="150"/>
      <c r="V46" s="175">
        <f>ROUND(F46*(X46),3)</f>
        <v>0.10299999999999999</v>
      </c>
      <c r="X46">
        <v>1.72E-2</v>
      </c>
      <c r="Z46">
        <v>0</v>
      </c>
    </row>
    <row r="47" spans="1:26" ht="24.95" customHeight="1" x14ac:dyDescent="0.25">
      <c r="A47" s="172">
        <v>25</v>
      </c>
      <c r="B47" s="169" t="s">
        <v>145</v>
      </c>
      <c r="C47" s="173" t="s">
        <v>151</v>
      </c>
      <c r="D47" s="169" t="s">
        <v>152</v>
      </c>
      <c r="E47" s="169" t="s">
        <v>148</v>
      </c>
      <c r="F47" s="170">
        <v>6</v>
      </c>
      <c r="G47" s="171"/>
      <c r="H47" s="171"/>
      <c r="I47" s="171">
        <f t="shared" si="5"/>
        <v>0</v>
      </c>
      <c r="J47" s="169">
        <f t="shared" si="6"/>
        <v>25.44</v>
      </c>
      <c r="K47" s="1">
        <f t="shared" si="7"/>
        <v>0</v>
      </c>
      <c r="L47" s="1">
        <f t="shared" si="8"/>
        <v>0</v>
      </c>
      <c r="M47" s="1"/>
      <c r="N47" s="1">
        <v>4.24</v>
      </c>
      <c r="O47" s="1"/>
      <c r="P47" s="161"/>
      <c r="Q47" s="174"/>
      <c r="R47" s="174"/>
      <c r="S47" s="150"/>
      <c r="V47" s="175">
        <f>ROUND(F47*(X47),3)</f>
        <v>0.11700000000000001</v>
      </c>
      <c r="X47">
        <v>1.9460000000000002E-2</v>
      </c>
      <c r="Z47">
        <v>0</v>
      </c>
    </row>
    <row r="48" spans="1:26" ht="24.95" customHeight="1" x14ac:dyDescent="0.25">
      <c r="A48" s="172">
        <v>26</v>
      </c>
      <c r="B48" s="169" t="s">
        <v>145</v>
      </c>
      <c r="C48" s="173" t="s">
        <v>153</v>
      </c>
      <c r="D48" s="169" t="s">
        <v>154</v>
      </c>
      <c r="E48" s="169" t="s">
        <v>120</v>
      </c>
      <c r="F48" s="170">
        <v>0.45059999999999995</v>
      </c>
      <c r="G48" s="171"/>
      <c r="H48" s="171"/>
      <c r="I48" s="171">
        <f t="shared" si="5"/>
        <v>0</v>
      </c>
      <c r="J48" s="169">
        <f t="shared" si="6"/>
        <v>23.42</v>
      </c>
      <c r="K48" s="1">
        <f t="shared" si="7"/>
        <v>0</v>
      </c>
      <c r="L48" s="1">
        <f t="shared" si="8"/>
        <v>0</v>
      </c>
      <c r="M48" s="1"/>
      <c r="N48" s="1">
        <v>51.98</v>
      </c>
      <c r="O48" s="1"/>
      <c r="P48" s="161"/>
      <c r="Q48" s="174"/>
      <c r="R48" s="174"/>
      <c r="S48" s="150"/>
      <c r="V48" s="175"/>
      <c r="Z48">
        <v>0</v>
      </c>
    </row>
    <row r="49" spans="1:26" ht="24.95" customHeight="1" x14ac:dyDescent="0.25">
      <c r="A49" s="172">
        <v>27</v>
      </c>
      <c r="B49" s="169" t="s">
        <v>145</v>
      </c>
      <c r="C49" s="173" t="s">
        <v>155</v>
      </c>
      <c r="D49" s="169" t="s">
        <v>156</v>
      </c>
      <c r="E49" s="169" t="s">
        <v>104</v>
      </c>
      <c r="F49" s="170">
        <v>12</v>
      </c>
      <c r="G49" s="171"/>
      <c r="H49" s="171"/>
      <c r="I49" s="171">
        <f t="shared" si="5"/>
        <v>0</v>
      </c>
      <c r="J49" s="169">
        <f t="shared" si="6"/>
        <v>16.079999999999998</v>
      </c>
      <c r="K49" s="1">
        <f t="shared" si="7"/>
        <v>0</v>
      </c>
      <c r="L49" s="1">
        <f t="shared" si="8"/>
        <v>0</v>
      </c>
      <c r="M49" s="1"/>
      <c r="N49" s="1">
        <v>1.34</v>
      </c>
      <c r="O49" s="1"/>
      <c r="P49" s="161"/>
      <c r="Q49" s="174"/>
      <c r="R49" s="174"/>
      <c r="S49" s="150"/>
      <c r="V49" s="175">
        <f>ROUND(F49*(X49),3)</f>
        <v>6.0000000000000001E-3</v>
      </c>
      <c r="X49">
        <v>4.8999999999999998E-4</v>
      </c>
      <c r="Z49">
        <v>0</v>
      </c>
    </row>
    <row r="50" spans="1:26" ht="24.95" customHeight="1" x14ac:dyDescent="0.25">
      <c r="A50" s="172">
        <v>28</v>
      </c>
      <c r="B50" s="169" t="s">
        <v>145</v>
      </c>
      <c r="C50" s="173" t="s">
        <v>157</v>
      </c>
      <c r="D50" s="169" t="s">
        <v>158</v>
      </c>
      <c r="E50" s="169" t="s">
        <v>148</v>
      </c>
      <c r="F50" s="170">
        <v>6</v>
      </c>
      <c r="G50" s="171"/>
      <c r="H50" s="171"/>
      <c r="I50" s="171">
        <f t="shared" si="5"/>
        <v>0</v>
      </c>
      <c r="J50" s="169">
        <f t="shared" si="6"/>
        <v>12.72</v>
      </c>
      <c r="K50" s="1">
        <f t="shared" si="7"/>
        <v>0</v>
      </c>
      <c r="L50" s="1">
        <f t="shared" si="8"/>
        <v>0</v>
      </c>
      <c r="M50" s="1"/>
      <c r="N50" s="1">
        <v>2.12</v>
      </c>
      <c r="O50" s="1"/>
      <c r="P50" s="161"/>
      <c r="Q50" s="174"/>
      <c r="R50" s="174"/>
      <c r="S50" s="150"/>
      <c r="V50" s="175">
        <f>ROUND(F50*(X50),3)</f>
        <v>8.9999999999999993E-3</v>
      </c>
      <c r="X50">
        <v>1.56E-3</v>
      </c>
      <c r="Z50">
        <v>0</v>
      </c>
    </row>
    <row r="51" spans="1:26" ht="24.95" customHeight="1" x14ac:dyDescent="0.25">
      <c r="A51" s="172">
        <v>29</v>
      </c>
      <c r="B51" s="169" t="s">
        <v>145</v>
      </c>
      <c r="C51" s="173" t="s">
        <v>159</v>
      </c>
      <c r="D51" s="169" t="s">
        <v>160</v>
      </c>
      <c r="E51" s="169" t="s">
        <v>104</v>
      </c>
      <c r="F51" s="170">
        <v>12</v>
      </c>
      <c r="G51" s="171"/>
      <c r="H51" s="171"/>
      <c r="I51" s="171">
        <f t="shared" si="5"/>
        <v>0</v>
      </c>
      <c r="J51" s="169">
        <f t="shared" si="6"/>
        <v>13.2</v>
      </c>
      <c r="K51" s="1">
        <f t="shared" si="7"/>
        <v>0</v>
      </c>
      <c r="L51" s="1">
        <f t="shared" si="8"/>
        <v>0</v>
      </c>
      <c r="M51" s="1"/>
      <c r="N51" s="1">
        <v>1.1000000000000001</v>
      </c>
      <c r="O51" s="1"/>
      <c r="P51" s="161"/>
      <c r="Q51" s="174"/>
      <c r="R51" s="174"/>
      <c r="S51" s="150"/>
      <c r="V51" s="175">
        <f>ROUND(F51*(X51),3)</f>
        <v>0.01</v>
      </c>
      <c r="X51">
        <v>8.4999999999999995E-4</v>
      </c>
      <c r="Z51">
        <v>0</v>
      </c>
    </row>
    <row r="52" spans="1:26" x14ac:dyDescent="0.25">
      <c r="A52" s="150"/>
      <c r="B52" s="150"/>
      <c r="C52" s="150"/>
      <c r="D52" s="150" t="s">
        <v>74</v>
      </c>
      <c r="E52" s="150"/>
      <c r="F52" s="168"/>
      <c r="G52" s="153"/>
      <c r="H52" s="153">
        <f>ROUND((SUM(M44:M51))/1,2)</f>
        <v>0</v>
      </c>
      <c r="I52" s="153">
        <f>ROUND((SUM(I44:I51))/1,2)</f>
        <v>0</v>
      </c>
      <c r="J52" s="150"/>
      <c r="K52" s="150"/>
      <c r="L52" s="150">
        <f>ROUND((SUM(L44:L51))/1,2)</f>
        <v>0</v>
      </c>
      <c r="M52" s="150">
        <f>ROUND((SUM(M44:M51))/1,2)</f>
        <v>0</v>
      </c>
      <c r="N52" s="150"/>
      <c r="O52" s="150"/>
      <c r="P52" s="176">
        <f>ROUND((SUM(P44:P51))/1,2)</f>
        <v>0</v>
      </c>
      <c r="Q52" s="147"/>
      <c r="R52" s="147"/>
      <c r="S52" s="176">
        <f>ROUND((SUM(S44:S51))/1,2)</f>
        <v>0</v>
      </c>
      <c r="T52" s="147"/>
      <c r="U52" s="147"/>
      <c r="V52" s="147"/>
      <c r="W52" s="147"/>
      <c r="X52" s="147"/>
      <c r="Y52" s="147"/>
      <c r="Z52" s="147"/>
    </row>
    <row r="53" spans="1:26" x14ac:dyDescent="0.25">
      <c r="A53" s="1"/>
      <c r="B53" s="1"/>
      <c r="C53" s="1"/>
      <c r="D53" s="1"/>
      <c r="E53" s="1"/>
      <c r="F53" s="161"/>
      <c r="G53" s="143"/>
      <c r="H53" s="143"/>
      <c r="I53" s="143"/>
      <c r="J53" s="1"/>
      <c r="K53" s="1"/>
      <c r="L53" s="1"/>
      <c r="M53" s="1"/>
      <c r="N53" s="1"/>
      <c r="O53" s="1"/>
      <c r="P53" s="1"/>
      <c r="S53" s="1"/>
    </row>
    <row r="54" spans="1:26" x14ac:dyDescent="0.25">
      <c r="A54" s="150"/>
      <c r="B54" s="150"/>
      <c r="C54" s="150"/>
      <c r="D54" s="150" t="s">
        <v>75</v>
      </c>
      <c r="E54" s="150"/>
      <c r="F54" s="168"/>
      <c r="G54" s="151"/>
      <c r="H54" s="151"/>
      <c r="I54" s="151"/>
      <c r="J54" s="150"/>
      <c r="K54" s="150"/>
      <c r="L54" s="150"/>
      <c r="M54" s="150"/>
      <c r="N54" s="150"/>
      <c r="O54" s="150"/>
      <c r="P54" s="150"/>
      <c r="Q54" s="147"/>
      <c r="R54" s="147"/>
      <c r="S54" s="150"/>
      <c r="T54" s="147"/>
      <c r="U54" s="147"/>
      <c r="V54" s="147"/>
      <c r="W54" s="147"/>
      <c r="X54" s="147"/>
      <c r="Y54" s="147"/>
      <c r="Z54" s="147"/>
    </row>
    <row r="55" spans="1:26" ht="24.95" customHeight="1" x14ac:dyDescent="0.25">
      <c r="A55" s="172">
        <v>30</v>
      </c>
      <c r="B55" s="169" t="s">
        <v>161</v>
      </c>
      <c r="C55" s="173" t="s">
        <v>162</v>
      </c>
      <c r="D55" s="169" t="s">
        <v>163</v>
      </c>
      <c r="E55" s="169" t="s">
        <v>104</v>
      </c>
      <c r="F55" s="170">
        <v>8</v>
      </c>
      <c r="G55" s="171"/>
      <c r="H55" s="171"/>
      <c r="I55" s="171">
        <f>ROUND(F55*(G55+H55),2)</f>
        <v>0</v>
      </c>
      <c r="J55" s="169">
        <f>ROUND(F55*(N55),2)</f>
        <v>11.36</v>
      </c>
      <c r="K55" s="1">
        <f>ROUND(F55*(O55),2)</f>
        <v>0</v>
      </c>
      <c r="L55" s="1">
        <f>ROUND(F55*(G55),2)</f>
        <v>0</v>
      </c>
      <c r="M55" s="1"/>
      <c r="N55" s="1">
        <v>1.42</v>
      </c>
      <c r="O55" s="1"/>
      <c r="P55" s="161"/>
      <c r="Q55" s="174"/>
      <c r="R55" s="174"/>
      <c r="S55" s="150"/>
      <c r="V55" s="175">
        <f>ROUND(F55*(X55),3)</f>
        <v>1.4E-2</v>
      </c>
      <c r="X55">
        <v>1.8E-3</v>
      </c>
      <c r="Z55">
        <v>0</v>
      </c>
    </row>
    <row r="56" spans="1:26" ht="24.95" customHeight="1" x14ac:dyDescent="0.25">
      <c r="A56" s="172">
        <v>31</v>
      </c>
      <c r="B56" s="169" t="s">
        <v>164</v>
      </c>
      <c r="C56" s="173" t="s">
        <v>165</v>
      </c>
      <c r="D56" s="169" t="s">
        <v>166</v>
      </c>
      <c r="E56" s="169" t="s">
        <v>104</v>
      </c>
      <c r="F56" s="170">
        <v>3</v>
      </c>
      <c r="G56" s="171"/>
      <c r="H56" s="171"/>
      <c r="I56" s="171">
        <f>ROUND(F56*(G56+H56),2)</f>
        <v>0</v>
      </c>
      <c r="J56" s="169">
        <f>ROUND(F56*(N56),2)</f>
        <v>15.9</v>
      </c>
      <c r="K56" s="1">
        <f>ROUND(F56*(O56),2)</f>
        <v>0</v>
      </c>
      <c r="L56" s="1">
        <f>ROUND(F56*(G56),2)</f>
        <v>0</v>
      </c>
      <c r="M56" s="1"/>
      <c r="N56" s="1">
        <v>5.3</v>
      </c>
      <c r="O56" s="1"/>
      <c r="P56" s="161"/>
      <c r="Q56" s="174"/>
      <c r="R56" s="174"/>
      <c r="S56" s="150"/>
      <c r="V56" s="175"/>
      <c r="Z56">
        <v>0</v>
      </c>
    </row>
    <row r="57" spans="1:26" x14ac:dyDescent="0.25">
      <c r="A57" s="150"/>
      <c r="B57" s="150"/>
      <c r="C57" s="150"/>
      <c r="D57" s="150" t="s">
        <v>75</v>
      </c>
      <c r="E57" s="150"/>
      <c r="F57" s="168"/>
      <c r="G57" s="153"/>
      <c r="H57" s="153">
        <f>ROUND((SUM(M54:M56))/1,2)</f>
        <v>0</v>
      </c>
      <c r="I57" s="153">
        <f>ROUND((SUM(I54:I56))/1,2)</f>
        <v>0</v>
      </c>
      <c r="J57" s="150"/>
      <c r="K57" s="150"/>
      <c r="L57" s="150">
        <f>ROUND((SUM(L54:L56))/1,2)</f>
        <v>0</v>
      </c>
      <c r="M57" s="150">
        <f>ROUND((SUM(M54:M56))/1,2)</f>
        <v>0</v>
      </c>
      <c r="N57" s="150"/>
      <c r="O57" s="150"/>
      <c r="P57" s="176">
        <f>ROUND((SUM(P54:P56))/1,2)</f>
        <v>0</v>
      </c>
      <c r="Q57" s="147"/>
      <c r="R57" s="147"/>
      <c r="S57" s="176">
        <f>ROUND((SUM(S54:S56))/1,2)</f>
        <v>0</v>
      </c>
      <c r="T57" s="147"/>
      <c r="U57" s="147"/>
      <c r="V57" s="147"/>
      <c r="W57" s="147"/>
      <c r="X57" s="147"/>
      <c r="Y57" s="147"/>
      <c r="Z57" s="147"/>
    </row>
    <row r="58" spans="1:26" x14ac:dyDescent="0.25">
      <c r="A58" s="1"/>
      <c r="B58" s="1"/>
      <c r="C58" s="1"/>
      <c r="D58" s="1"/>
      <c r="E58" s="1"/>
      <c r="F58" s="161"/>
      <c r="G58" s="143"/>
      <c r="H58" s="143"/>
      <c r="I58" s="143"/>
      <c r="J58" s="1"/>
      <c r="K58" s="1"/>
      <c r="L58" s="1"/>
      <c r="M58" s="1"/>
      <c r="N58" s="1"/>
      <c r="O58" s="1"/>
      <c r="P58" s="1"/>
      <c r="S58" s="1"/>
    </row>
    <row r="59" spans="1:26" x14ac:dyDescent="0.25">
      <c r="A59" s="150"/>
      <c r="B59" s="150"/>
      <c r="C59" s="150"/>
      <c r="D59" s="2" t="s">
        <v>71</v>
      </c>
      <c r="E59" s="150"/>
      <c r="F59" s="168"/>
      <c r="G59" s="153"/>
      <c r="H59" s="153">
        <f>ROUND((SUM(M32:M58))/2,2)</f>
        <v>0</v>
      </c>
      <c r="I59" s="153">
        <f>ROUND((SUM(I32:I58))/2,2)</f>
        <v>0</v>
      </c>
      <c r="J59" s="151"/>
      <c r="K59" s="150"/>
      <c r="L59" s="151">
        <f>ROUND((SUM(L32:L58))/2,2)</f>
        <v>0</v>
      </c>
      <c r="M59" s="151">
        <f>ROUND((SUM(M32:M58))/2,2)</f>
        <v>0</v>
      </c>
      <c r="N59" s="150"/>
      <c r="O59" s="150"/>
      <c r="P59" s="176">
        <f>ROUND((SUM(P32:P58))/2,2)</f>
        <v>0</v>
      </c>
      <c r="S59" s="176">
        <f>ROUND((SUM(S32:S58))/2,2)</f>
        <v>0</v>
      </c>
    </row>
    <row r="60" spans="1:26" x14ac:dyDescent="0.25">
      <c r="A60" s="1"/>
      <c r="B60" s="1"/>
      <c r="C60" s="1"/>
      <c r="D60" s="1"/>
      <c r="E60" s="1"/>
      <c r="F60" s="161"/>
      <c r="G60" s="143"/>
      <c r="H60" s="143"/>
      <c r="I60" s="143"/>
      <c r="J60" s="1"/>
      <c r="K60" s="1"/>
      <c r="L60" s="1"/>
      <c r="M60" s="1"/>
      <c r="N60" s="1"/>
      <c r="O60" s="1"/>
      <c r="P60" s="1"/>
      <c r="S60" s="1"/>
    </row>
    <row r="61" spans="1:26" x14ac:dyDescent="0.25">
      <c r="A61" s="150"/>
      <c r="B61" s="150"/>
      <c r="C61" s="150"/>
      <c r="D61" s="2" t="s">
        <v>76</v>
      </c>
      <c r="E61" s="150"/>
      <c r="F61" s="168"/>
      <c r="G61" s="151"/>
      <c r="H61" s="151"/>
      <c r="I61" s="151"/>
      <c r="J61" s="150"/>
      <c r="K61" s="150"/>
      <c r="L61" s="150"/>
      <c r="M61" s="150"/>
      <c r="N61" s="150"/>
      <c r="O61" s="150"/>
      <c r="P61" s="150"/>
      <c r="Q61" s="147"/>
      <c r="R61" s="147"/>
      <c r="S61" s="150"/>
      <c r="T61" s="147"/>
      <c r="U61" s="147"/>
      <c r="V61" s="147"/>
      <c r="W61" s="147"/>
      <c r="X61" s="147"/>
      <c r="Y61" s="147"/>
      <c r="Z61" s="147"/>
    </row>
    <row r="62" spans="1:26" x14ac:dyDescent="0.25">
      <c r="A62" s="150"/>
      <c r="B62" s="150"/>
      <c r="C62" s="150"/>
      <c r="D62" s="150" t="s">
        <v>77</v>
      </c>
      <c r="E62" s="150"/>
      <c r="F62" s="168"/>
      <c r="G62" s="151"/>
      <c r="H62" s="151"/>
      <c r="I62" s="151"/>
      <c r="J62" s="150"/>
      <c r="K62" s="150"/>
      <c r="L62" s="150"/>
      <c r="M62" s="150"/>
      <c r="N62" s="150"/>
      <c r="O62" s="150"/>
      <c r="P62" s="150"/>
      <c r="Q62" s="147"/>
      <c r="R62" s="147"/>
      <c r="S62" s="150"/>
      <c r="T62" s="147"/>
      <c r="U62" s="147"/>
      <c r="V62" s="147"/>
      <c r="W62" s="147"/>
      <c r="X62" s="147"/>
      <c r="Y62" s="147"/>
      <c r="Z62" s="147"/>
    </row>
    <row r="63" spans="1:26" ht="24.95" customHeight="1" x14ac:dyDescent="0.25">
      <c r="A63" s="172">
        <v>32</v>
      </c>
      <c r="B63" s="169" t="s">
        <v>167</v>
      </c>
      <c r="C63" s="173" t="s">
        <v>168</v>
      </c>
      <c r="D63" s="169" t="s">
        <v>169</v>
      </c>
      <c r="E63" s="169" t="s">
        <v>170</v>
      </c>
      <c r="F63" s="170">
        <v>4</v>
      </c>
      <c r="G63" s="171"/>
      <c r="H63" s="171"/>
      <c r="I63" s="171">
        <f>ROUND(F63*(G63+H63),2)</f>
        <v>0</v>
      </c>
      <c r="J63" s="169">
        <f>ROUND(F63*(N63),2)</f>
        <v>61.8</v>
      </c>
      <c r="K63" s="1">
        <f>ROUND(F63*(O63),2)</f>
        <v>0</v>
      </c>
      <c r="L63" s="1">
        <f>ROUND(F63*(G63),2)</f>
        <v>0</v>
      </c>
      <c r="M63" s="1"/>
      <c r="N63" s="1">
        <v>15.45</v>
      </c>
      <c r="O63" s="1"/>
      <c r="P63" s="161"/>
      <c r="Q63" s="174"/>
      <c r="R63" s="174"/>
      <c r="S63" s="150"/>
      <c r="V63" s="175"/>
      <c r="Z63">
        <v>0</v>
      </c>
    </row>
    <row r="64" spans="1:26" x14ac:dyDescent="0.25">
      <c r="A64" s="150"/>
      <c r="B64" s="150"/>
      <c r="C64" s="150"/>
      <c r="D64" s="150" t="s">
        <v>77</v>
      </c>
      <c r="E64" s="150"/>
      <c r="F64" s="168"/>
      <c r="G64" s="153"/>
      <c r="H64" s="153"/>
      <c r="I64" s="153">
        <f>ROUND((SUM(I62:I63))/1,2)</f>
        <v>0</v>
      </c>
      <c r="J64" s="150"/>
      <c r="K64" s="150"/>
      <c r="L64" s="150">
        <f>ROUND((SUM(L62:L63))/1,2)</f>
        <v>0</v>
      </c>
      <c r="M64" s="150">
        <f>ROUND((SUM(M62:M63))/1,2)</f>
        <v>0</v>
      </c>
      <c r="N64" s="150"/>
      <c r="O64" s="150"/>
      <c r="P64" s="176"/>
      <c r="S64" s="168">
        <f>ROUND((SUM(S62:S63))/1,2)</f>
        <v>0</v>
      </c>
      <c r="V64">
        <f>ROUND((SUM(V62:V63))/1,2)</f>
        <v>0</v>
      </c>
    </row>
    <row r="65" spans="1:26" x14ac:dyDescent="0.25">
      <c r="A65" s="1"/>
      <c r="B65" s="1"/>
      <c r="C65" s="1"/>
      <c r="D65" s="1"/>
      <c r="E65" s="1"/>
      <c r="F65" s="161"/>
      <c r="G65" s="143"/>
      <c r="H65" s="143"/>
      <c r="I65" s="143"/>
      <c r="J65" s="1"/>
      <c r="K65" s="1"/>
      <c r="L65" s="1"/>
      <c r="M65" s="1"/>
      <c r="N65" s="1"/>
      <c r="O65" s="1"/>
      <c r="P65" s="1"/>
      <c r="S65" s="1"/>
    </row>
    <row r="66" spans="1:26" x14ac:dyDescent="0.25">
      <c r="A66" s="150"/>
      <c r="B66" s="150"/>
      <c r="C66" s="150"/>
      <c r="D66" s="2" t="s">
        <v>76</v>
      </c>
      <c r="E66" s="150"/>
      <c r="F66" s="168"/>
      <c r="G66" s="153"/>
      <c r="H66" s="153">
        <f>ROUND((SUM(M61:M65))/2,2)</f>
        <v>0</v>
      </c>
      <c r="I66" s="153">
        <f>ROUND((SUM(I61:I65))/2,2)</f>
        <v>0</v>
      </c>
      <c r="J66" s="150"/>
      <c r="K66" s="150"/>
      <c r="L66" s="150">
        <f>ROUND((SUM(L61:L65))/2,2)</f>
        <v>0</v>
      </c>
      <c r="M66" s="150">
        <f>ROUND((SUM(M61:M65))/2,2)</f>
        <v>0</v>
      </c>
      <c r="N66" s="150"/>
      <c r="O66" s="150"/>
      <c r="P66" s="176"/>
      <c r="S66" s="176">
        <f>ROUND((SUM(S61:S65))/2,2)</f>
        <v>0</v>
      </c>
      <c r="V66">
        <f>ROUND((SUM(V61:V65))/2,2)</f>
        <v>0</v>
      </c>
    </row>
    <row r="67" spans="1:26" x14ac:dyDescent="0.25">
      <c r="A67" s="177"/>
      <c r="B67" s="177"/>
      <c r="C67" s="177"/>
      <c r="D67" s="177" t="s">
        <v>78</v>
      </c>
      <c r="E67" s="177"/>
      <c r="F67" s="178"/>
      <c r="G67" s="179"/>
      <c r="H67" s="179">
        <f>ROUND((SUM(M9:M66))/3,2)</f>
        <v>0</v>
      </c>
      <c r="I67" s="179">
        <f>ROUND((SUM(I9:I66))/3,2)</f>
        <v>0</v>
      </c>
      <c r="J67" s="177"/>
      <c r="K67" s="177">
        <f>ROUND((SUM(K9:K66))/3,2)</f>
        <v>0</v>
      </c>
      <c r="L67" s="177">
        <f>ROUND((SUM(L9:L66))/3,2)</f>
        <v>0</v>
      </c>
      <c r="M67" s="177">
        <f>ROUND((SUM(M9:M66))/3,2)</f>
        <v>0</v>
      </c>
      <c r="N67" s="177"/>
      <c r="O67" s="177"/>
      <c r="P67" s="178"/>
      <c r="Q67" s="180"/>
      <c r="R67" s="180"/>
      <c r="S67" s="178">
        <f>ROUND((SUM(S9:S66))/3,2)</f>
        <v>0</v>
      </c>
      <c r="T67" s="180"/>
      <c r="U67" s="180"/>
      <c r="V67" s="180">
        <f>ROUND((SUM(V9:V66))/3,2)</f>
        <v>6.26</v>
      </c>
      <c r="Z67">
        <f>(SUM(Z9:Z66))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Rekonštrukcia sociálnych zariadení 3. pavilónu pri ZŠ Kukučínova Vranov n. T. / SO 01 - Hlavný  -  diel  Búracie práce chlapci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171</v>
      </c>
      <c r="C3" s="35"/>
      <c r="D3" s="36"/>
      <c r="E3" s="36"/>
      <c r="F3" s="36"/>
      <c r="G3" s="16"/>
      <c r="H3" s="16"/>
      <c r="I3" s="37" t="s">
        <v>19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21</v>
      </c>
      <c r="J4" s="30"/>
    </row>
    <row r="5" spans="1:23" ht="18" customHeight="1" thickBot="1" x14ac:dyDescent="0.3">
      <c r="A5" s="11"/>
      <c r="B5" s="38" t="s">
        <v>22</v>
      </c>
      <c r="C5" s="19"/>
      <c r="D5" s="16"/>
      <c r="E5" s="16"/>
      <c r="F5" s="39" t="s">
        <v>23</v>
      </c>
      <c r="G5" s="16"/>
      <c r="H5" s="16"/>
      <c r="I5" s="37" t="s">
        <v>24</v>
      </c>
      <c r="J5" s="40" t="s">
        <v>25</v>
      </c>
    </row>
    <row r="6" spans="1:23" ht="20.100000000000001" customHeight="1" thickTop="1" x14ac:dyDescent="0.25">
      <c r="A6" s="11"/>
      <c r="B6" s="201" t="s">
        <v>26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29</v>
      </c>
      <c r="C7" s="42"/>
      <c r="D7" s="17"/>
      <c r="E7" s="17"/>
      <c r="F7" s="17"/>
      <c r="G7" s="50" t="s">
        <v>30</v>
      </c>
      <c r="H7" s="17"/>
      <c r="I7" s="28"/>
      <c r="J7" s="43"/>
    </row>
    <row r="8" spans="1:23" ht="20.100000000000001" customHeight="1" x14ac:dyDescent="0.25">
      <c r="A8" s="11"/>
      <c r="B8" s="204" t="s">
        <v>27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29</v>
      </c>
      <c r="C9" s="19"/>
      <c r="D9" s="16"/>
      <c r="E9" s="16"/>
      <c r="F9" s="16"/>
      <c r="G9" s="39" t="s">
        <v>30</v>
      </c>
      <c r="H9" s="16"/>
      <c r="I9" s="27"/>
      <c r="J9" s="30"/>
    </row>
    <row r="10" spans="1:23" ht="20.100000000000001" customHeight="1" x14ac:dyDescent="0.25">
      <c r="A10" s="11"/>
      <c r="B10" s="204" t="s">
        <v>28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29</v>
      </c>
      <c r="C11" s="19"/>
      <c r="D11" s="16"/>
      <c r="E11" s="16"/>
      <c r="F11" s="16"/>
      <c r="G11" s="39" t="s">
        <v>30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31</v>
      </c>
      <c r="C15" s="84" t="s">
        <v>6</v>
      </c>
      <c r="D15" s="84" t="s">
        <v>58</v>
      </c>
      <c r="E15" s="85" t="s">
        <v>59</v>
      </c>
      <c r="F15" s="97" t="s">
        <v>60</v>
      </c>
      <c r="G15" s="51" t="s">
        <v>36</v>
      </c>
      <c r="H15" s="54" t="s">
        <v>37</v>
      </c>
      <c r="I15" s="26"/>
      <c r="J15" s="48"/>
    </row>
    <row r="16" spans="1:23" ht="18" customHeight="1" x14ac:dyDescent="0.25">
      <c r="A16" s="11"/>
      <c r="B16" s="86">
        <v>1</v>
      </c>
      <c r="C16" s="87" t="s">
        <v>32</v>
      </c>
      <c r="D16" s="88">
        <f>'Rekap 12845'!B12</f>
        <v>0</v>
      </c>
      <c r="E16" s="89">
        <f>'Rekap 12845'!C12</f>
        <v>0</v>
      </c>
      <c r="F16" s="98">
        <f>'Rekap 12845'!D12</f>
        <v>0</v>
      </c>
      <c r="G16" s="52">
        <v>6</v>
      </c>
      <c r="H16" s="107" t="s">
        <v>38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33</v>
      </c>
      <c r="D17" s="70">
        <f>'Rekap 12845'!B17</f>
        <v>0</v>
      </c>
      <c r="E17" s="68">
        <f>'Rekap 12845'!C17</f>
        <v>0</v>
      </c>
      <c r="F17" s="73">
        <f>'Rekap 12845'!D17</f>
        <v>0</v>
      </c>
      <c r="G17" s="53">
        <v>7</v>
      </c>
      <c r="H17" s="108" t="s">
        <v>39</v>
      </c>
      <c r="I17" s="121"/>
      <c r="J17" s="119">
        <f>'SO 12845'!Z56</f>
        <v>0</v>
      </c>
    </row>
    <row r="18" spans="1:26" ht="18" customHeight="1" x14ac:dyDescent="0.25">
      <c r="A18" s="11"/>
      <c r="B18" s="60">
        <v>3</v>
      </c>
      <c r="C18" s="64" t="s">
        <v>34</v>
      </c>
      <c r="D18" s="71">
        <f>'Rekap 12845'!B21</f>
        <v>0</v>
      </c>
      <c r="E18" s="69">
        <f>'Rekap 12845'!C21</f>
        <v>0</v>
      </c>
      <c r="F18" s="74">
        <f>'Rekap 12845'!D21</f>
        <v>0</v>
      </c>
      <c r="G18" s="53">
        <v>8</v>
      </c>
      <c r="H18" s="108" t="s">
        <v>40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35</v>
      </c>
      <c r="D20" s="72"/>
      <c r="E20" s="92"/>
      <c r="F20" s="99">
        <f>SUM(F16:F19)</f>
        <v>0</v>
      </c>
      <c r="G20" s="53">
        <v>10</v>
      </c>
      <c r="H20" s="108" t="s">
        <v>35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48</v>
      </c>
      <c r="C21" s="61" t="s">
        <v>7</v>
      </c>
      <c r="D21" s="67"/>
      <c r="E21" s="18"/>
      <c r="F21" s="90"/>
      <c r="G21" s="57" t="s">
        <v>54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49</v>
      </c>
      <c r="D22" s="79"/>
      <c r="E22" s="81" t="s">
        <v>52</v>
      </c>
      <c r="F22" s="73">
        <f>((F16*U22*0)+(F17*V22*0)+(F18*W22*0))/100</f>
        <v>0</v>
      </c>
      <c r="G22" s="52">
        <v>16</v>
      </c>
      <c r="H22" s="107" t="s">
        <v>55</v>
      </c>
      <c r="I22" s="122" t="s">
        <v>52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50</v>
      </c>
      <c r="D23" s="58"/>
      <c r="E23" s="81" t="s">
        <v>53</v>
      </c>
      <c r="F23" s="74">
        <f>((F16*U23*0)+(F17*V23*0)+(F18*W23*0))/100</f>
        <v>0</v>
      </c>
      <c r="G23" s="53">
        <v>17</v>
      </c>
      <c r="H23" s="108" t="s">
        <v>56</v>
      </c>
      <c r="I23" s="122" t="s">
        <v>52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51</v>
      </c>
      <c r="D24" s="58"/>
      <c r="E24" s="81" t="s">
        <v>52</v>
      </c>
      <c r="F24" s="74">
        <f>((F16*U24*0)+(F17*V24*0)+(F18*W24*0))/100</f>
        <v>0</v>
      </c>
      <c r="G24" s="53">
        <v>18</v>
      </c>
      <c r="H24" s="108" t="s">
        <v>57</v>
      </c>
      <c r="I24" s="122" t="s">
        <v>53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35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63</v>
      </c>
      <c r="D27" s="128"/>
      <c r="E27" s="94"/>
      <c r="F27" s="29"/>
      <c r="G27" s="101" t="s">
        <v>41</v>
      </c>
      <c r="H27" s="96" t="s">
        <v>42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43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44</v>
      </c>
      <c r="I29" s="115">
        <f>J28-SUM('SO 12845'!K9:'SO 12845'!K55)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45</v>
      </c>
      <c r="I30" s="81">
        <f>SUM('SO 12845'!K9:'SO 12845'!K55)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46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47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61</v>
      </c>
      <c r="E33" s="15"/>
      <c r="F33" s="95"/>
      <c r="G33" s="103">
        <v>26</v>
      </c>
      <c r="H33" s="134" t="s">
        <v>62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26</v>
      </c>
      <c r="B1" s="211"/>
      <c r="C1" s="211"/>
      <c r="D1" s="212"/>
      <c r="E1" s="138" t="s">
        <v>23</v>
      </c>
      <c r="F1" s="137"/>
      <c r="W1">
        <v>30.126000000000001</v>
      </c>
    </row>
    <row r="2" spans="1:26" ht="20.100000000000001" customHeight="1" x14ac:dyDescent="0.25">
      <c r="A2" s="210" t="s">
        <v>27</v>
      </c>
      <c r="B2" s="211"/>
      <c r="C2" s="211"/>
      <c r="D2" s="212"/>
      <c r="E2" s="138" t="s">
        <v>21</v>
      </c>
      <c r="F2" s="137"/>
    </row>
    <row r="3" spans="1:26" ht="20.100000000000001" customHeight="1" x14ac:dyDescent="0.25">
      <c r="A3" s="210" t="s">
        <v>28</v>
      </c>
      <c r="B3" s="211"/>
      <c r="C3" s="211"/>
      <c r="D3" s="212"/>
      <c r="E3" s="138" t="s">
        <v>67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171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68</v>
      </c>
      <c r="B8" s="136"/>
      <c r="C8" s="136"/>
      <c r="D8" s="136"/>
      <c r="E8" s="136"/>
      <c r="F8" s="136"/>
    </row>
    <row r="9" spans="1:26" x14ac:dyDescent="0.25">
      <c r="A9" s="141" t="s">
        <v>64</v>
      </c>
      <c r="B9" s="141" t="s">
        <v>58</v>
      </c>
      <c r="C9" s="141" t="s">
        <v>59</v>
      </c>
      <c r="D9" s="141" t="s">
        <v>35</v>
      </c>
      <c r="E9" s="141" t="s">
        <v>65</v>
      </c>
      <c r="F9" s="141" t="s">
        <v>66</v>
      </c>
    </row>
    <row r="10" spans="1:26" x14ac:dyDescent="0.25">
      <c r="A10" s="148" t="s">
        <v>69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70</v>
      </c>
      <c r="B11" s="151">
        <f>'SO 12845'!L28</f>
        <v>0</v>
      </c>
      <c r="C11" s="151">
        <f>'SO 12845'!M28</f>
        <v>0</v>
      </c>
      <c r="D11" s="151">
        <f>'SO 12845'!I28</f>
        <v>0</v>
      </c>
      <c r="E11" s="152">
        <f>'SO 12845'!P28</f>
        <v>0</v>
      </c>
      <c r="F11" s="152">
        <f>'SO 12845'!S28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2" t="s">
        <v>69</v>
      </c>
      <c r="B12" s="153">
        <f>'SO 12845'!L30</f>
        <v>0</v>
      </c>
      <c r="C12" s="153">
        <f>'SO 12845'!M30</f>
        <v>0</v>
      </c>
      <c r="D12" s="153">
        <f>'SO 12845'!I30</f>
        <v>0</v>
      </c>
      <c r="E12" s="154">
        <f>'SO 12845'!P30</f>
        <v>0</v>
      </c>
      <c r="F12" s="154">
        <f>'SO 12845'!S30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"/>
      <c r="B13" s="143"/>
      <c r="C13" s="143"/>
      <c r="D13" s="143"/>
      <c r="E13" s="142"/>
      <c r="F13" s="142"/>
    </row>
    <row r="14" spans="1:26" x14ac:dyDescent="0.25">
      <c r="A14" s="2" t="s">
        <v>71</v>
      </c>
      <c r="B14" s="153"/>
      <c r="C14" s="151"/>
      <c r="D14" s="151"/>
      <c r="E14" s="152"/>
      <c r="F14" s="152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50" t="s">
        <v>74</v>
      </c>
      <c r="B15" s="151">
        <f>'SO 12845'!L41</f>
        <v>0</v>
      </c>
      <c r="C15" s="151">
        <f>'SO 12845'!M41</f>
        <v>0</v>
      </c>
      <c r="D15" s="151">
        <f>'SO 12845'!I41</f>
        <v>0</v>
      </c>
      <c r="E15" s="152">
        <f>'SO 12845'!P41</f>
        <v>0</v>
      </c>
      <c r="F15" s="152">
        <f>'SO 12845'!S41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50" t="s">
        <v>75</v>
      </c>
      <c r="B16" s="151">
        <f>'SO 12845'!L46</f>
        <v>0</v>
      </c>
      <c r="C16" s="151">
        <f>'SO 12845'!M46</f>
        <v>0</v>
      </c>
      <c r="D16" s="151">
        <f>'SO 12845'!I46</f>
        <v>0</v>
      </c>
      <c r="E16" s="152">
        <f>'SO 12845'!P46</f>
        <v>0</v>
      </c>
      <c r="F16" s="152">
        <f>'SO 12845'!S46</f>
        <v>0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2" t="s">
        <v>71</v>
      </c>
      <c r="B17" s="153">
        <f>'SO 12845'!L48</f>
        <v>0</v>
      </c>
      <c r="C17" s="153">
        <f>'SO 12845'!M48</f>
        <v>0</v>
      </c>
      <c r="D17" s="153">
        <f>'SO 12845'!I48</f>
        <v>0</v>
      </c>
      <c r="E17" s="154">
        <f>'SO 12845'!P48</f>
        <v>0</v>
      </c>
      <c r="F17" s="154">
        <f>'SO 12845'!S48</f>
        <v>0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1"/>
      <c r="B18" s="143"/>
      <c r="C18" s="143"/>
      <c r="D18" s="143"/>
      <c r="E18" s="142"/>
      <c r="F18" s="142"/>
    </row>
    <row r="19" spans="1:26" x14ac:dyDescent="0.25">
      <c r="A19" s="2" t="s">
        <v>76</v>
      </c>
      <c r="B19" s="153"/>
      <c r="C19" s="151"/>
      <c r="D19" s="151"/>
      <c r="E19" s="152"/>
      <c r="F19" s="152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150" t="s">
        <v>77</v>
      </c>
      <c r="B20" s="151">
        <f>'SO 12845'!L53</f>
        <v>0</v>
      </c>
      <c r="C20" s="151">
        <f>'SO 12845'!M53</f>
        <v>0</v>
      </c>
      <c r="D20" s="151">
        <f>'SO 12845'!I53</f>
        <v>0</v>
      </c>
      <c r="E20" s="152">
        <f>'SO 12845'!P53</f>
        <v>0</v>
      </c>
      <c r="F20" s="152">
        <f>'SO 12845'!S53</f>
        <v>0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x14ac:dyDescent="0.25">
      <c r="A21" s="2" t="s">
        <v>76</v>
      </c>
      <c r="B21" s="153">
        <f>'SO 12845'!L55</f>
        <v>0</v>
      </c>
      <c r="C21" s="153">
        <f>'SO 12845'!M55</f>
        <v>0</v>
      </c>
      <c r="D21" s="153">
        <f>'SO 12845'!I55</f>
        <v>0</v>
      </c>
      <c r="E21" s="154">
        <f>'SO 12845'!S55</f>
        <v>0</v>
      </c>
      <c r="F21" s="154">
        <f>'SO 12845'!V55</f>
        <v>0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x14ac:dyDescent="0.25">
      <c r="A22" s="1"/>
      <c r="B22" s="143"/>
      <c r="C22" s="143"/>
      <c r="D22" s="143"/>
      <c r="E22" s="142"/>
      <c r="F22" s="142"/>
    </row>
    <row r="23" spans="1:26" x14ac:dyDescent="0.25">
      <c r="A23" s="2" t="s">
        <v>78</v>
      </c>
      <c r="B23" s="153">
        <f>'SO 12845'!L56</f>
        <v>0</v>
      </c>
      <c r="C23" s="153">
        <f>'SO 12845'!M56</f>
        <v>0</v>
      </c>
      <c r="D23" s="153">
        <f>'SO 12845'!I56</f>
        <v>0</v>
      </c>
      <c r="E23" s="154">
        <f>'SO 12845'!S56</f>
        <v>0</v>
      </c>
      <c r="F23" s="154">
        <f>'SO 12845'!V56</f>
        <v>6.08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x14ac:dyDescent="0.25">
      <c r="A24" s="1"/>
      <c r="B24" s="143"/>
      <c r="C24" s="143"/>
      <c r="D24" s="143"/>
      <c r="E24" s="142"/>
      <c r="F24" s="142"/>
    </row>
    <row r="25" spans="1:26" x14ac:dyDescent="0.25">
      <c r="A25" s="1"/>
      <c r="B25" s="143"/>
      <c r="C25" s="143"/>
      <c r="D25" s="143"/>
      <c r="E25" s="142"/>
      <c r="F25" s="142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43"/>
      <c r="C71" s="143"/>
      <c r="D71" s="143"/>
      <c r="E71" s="142"/>
      <c r="F71" s="142"/>
    </row>
    <row r="72" spans="1:6" x14ac:dyDescent="0.25">
      <c r="A72" s="1"/>
      <c r="B72" s="143"/>
      <c r="C72" s="143"/>
      <c r="D72" s="143"/>
      <c r="E72" s="142"/>
      <c r="F72" s="142"/>
    </row>
    <row r="73" spans="1:6" x14ac:dyDescent="0.25">
      <c r="A73" s="1"/>
      <c r="B73" s="143"/>
      <c r="C73" s="143"/>
      <c r="D73" s="143"/>
      <c r="E73" s="142"/>
      <c r="F73" s="142"/>
    </row>
    <row r="74" spans="1:6" x14ac:dyDescent="0.25">
      <c r="A74" s="1"/>
      <c r="B74" s="143"/>
      <c r="C74" s="143"/>
      <c r="D74" s="143"/>
      <c r="E74" s="142"/>
      <c r="F74" s="142"/>
    </row>
    <row r="75" spans="1:6" x14ac:dyDescent="0.25">
      <c r="A75" s="1"/>
      <c r="B75" s="143"/>
      <c r="C75" s="143"/>
      <c r="D75" s="143"/>
      <c r="E75" s="142"/>
      <c r="F75" s="142"/>
    </row>
    <row r="76" spans="1:6" x14ac:dyDescent="0.25">
      <c r="A76" s="1"/>
      <c r="B76" s="143"/>
      <c r="C76" s="143"/>
      <c r="D76" s="143"/>
      <c r="E76" s="142"/>
      <c r="F76" s="142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workbookViewId="0">
      <pane ySplit="8" topLeftCell="A9" activePane="bottomLeft" state="frozen"/>
      <selection pane="bottomLeft" activeCell="G52" sqref="G11:G52"/>
    </sheetView>
  </sheetViews>
  <sheetFormatPr defaultColWidth="0" defaultRowHeight="15" x14ac:dyDescent="0.25"/>
  <cols>
    <col min="1" max="1" width="4.7109375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3" t="s">
        <v>26</v>
      </c>
      <c r="C1" s="214"/>
      <c r="D1" s="214"/>
      <c r="E1" s="214"/>
      <c r="F1" s="214"/>
      <c r="G1" s="214"/>
      <c r="H1" s="215"/>
      <c r="I1" s="160" t="s">
        <v>23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3" t="s">
        <v>27</v>
      </c>
      <c r="C2" s="214"/>
      <c r="D2" s="214"/>
      <c r="E2" s="214"/>
      <c r="F2" s="214"/>
      <c r="G2" s="214"/>
      <c r="H2" s="215"/>
      <c r="I2" s="160" t="s">
        <v>21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3" t="s">
        <v>28</v>
      </c>
      <c r="C3" s="214"/>
      <c r="D3" s="214"/>
      <c r="E3" s="214"/>
      <c r="F3" s="214"/>
      <c r="G3" s="214"/>
      <c r="H3" s="215"/>
      <c r="I3" s="160" t="s">
        <v>67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171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79</v>
      </c>
      <c r="B8" s="162" t="s">
        <v>80</v>
      </c>
      <c r="C8" s="162" t="s">
        <v>81</v>
      </c>
      <c r="D8" s="162" t="s">
        <v>82</v>
      </c>
      <c r="E8" s="162" t="s">
        <v>83</v>
      </c>
      <c r="F8" s="162" t="s">
        <v>84</v>
      </c>
      <c r="G8" s="162" t="s">
        <v>85</v>
      </c>
      <c r="H8" s="162" t="s">
        <v>59</v>
      </c>
      <c r="I8" s="162" t="s">
        <v>86</v>
      </c>
      <c r="J8" s="162"/>
      <c r="K8" s="162"/>
      <c r="L8" s="162"/>
      <c r="M8" s="162"/>
      <c r="N8" s="162"/>
      <c r="O8" s="162"/>
      <c r="P8" s="162" t="s">
        <v>87</v>
      </c>
      <c r="Q8" s="156"/>
      <c r="R8" s="156"/>
      <c r="S8" s="162" t="s">
        <v>88</v>
      </c>
      <c r="T8" s="158"/>
      <c r="U8" s="158"/>
      <c r="V8" s="164" t="s">
        <v>89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69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70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>
        <v>1</v>
      </c>
      <c r="B11" s="169" t="s">
        <v>91</v>
      </c>
      <c r="C11" s="173" t="s">
        <v>92</v>
      </c>
      <c r="D11" s="169" t="s">
        <v>93</v>
      </c>
      <c r="E11" s="169" t="s">
        <v>94</v>
      </c>
      <c r="F11" s="170">
        <v>31.82</v>
      </c>
      <c r="G11" s="171"/>
      <c r="H11" s="171"/>
      <c r="I11" s="171">
        <f t="shared" ref="I11:I27" si="0">ROUND(F11*(G11+H11),2)</f>
        <v>0</v>
      </c>
      <c r="J11" s="169">
        <f t="shared" ref="J11:J27" si="1">ROUND(F11*(N11),2)</f>
        <v>81.14</v>
      </c>
      <c r="K11" s="1">
        <f t="shared" ref="K11:K27" si="2">ROUND(F11*(O11),2)</f>
        <v>0</v>
      </c>
      <c r="L11" s="1">
        <f t="shared" ref="L11:L27" si="3">ROUND(F11*(G11),2)</f>
        <v>0</v>
      </c>
      <c r="M11" s="1"/>
      <c r="N11" s="1">
        <v>2.5499999999999998</v>
      </c>
      <c r="O11" s="1"/>
      <c r="P11" s="161"/>
      <c r="Q11" s="174"/>
      <c r="R11" s="174"/>
      <c r="S11" s="150"/>
      <c r="V11" s="175">
        <f>ROUND(F11*(X11),3)</f>
        <v>4.1680000000000001</v>
      </c>
      <c r="X11">
        <v>0.13100000000000001</v>
      </c>
      <c r="Z11">
        <v>0</v>
      </c>
    </row>
    <row r="12" spans="1:26" ht="35.1" customHeight="1" x14ac:dyDescent="0.25">
      <c r="A12" s="172">
        <v>2</v>
      </c>
      <c r="B12" s="169" t="s">
        <v>91</v>
      </c>
      <c r="C12" s="173" t="s">
        <v>95</v>
      </c>
      <c r="D12" s="169" t="s">
        <v>96</v>
      </c>
      <c r="E12" s="169" t="s">
        <v>97</v>
      </c>
      <c r="F12" s="170">
        <v>2.0609999999999999</v>
      </c>
      <c r="G12" s="171"/>
      <c r="H12" s="171"/>
      <c r="I12" s="171">
        <f t="shared" si="0"/>
        <v>0</v>
      </c>
      <c r="J12" s="169">
        <f t="shared" si="1"/>
        <v>164.65</v>
      </c>
      <c r="K12" s="1">
        <f t="shared" si="2"/>
        <v>0</v>
      </c>
      <c r="L12" s="1">
        <f t="shared" si="3"/>
        <v>0</v>
      </c>
      <c r="M12" s="1"/>
      <c r="N12" s="1">
        <v>79.89</v>
      </c>
      <c r="O12" s="1"/>
      <c r="P12" s="161"/>
      <c r="Q12" s="174"/>
      <c r="R12" s="174"/>
      <c r="S12" s="150"/>
      <c r="V12" s="175">
        <f>ROUND(F12*(X12),3)</f>
        <v>4.5339999999999998</v>
      </c>
      <c r="X12">
        <v>2.2000000000000002</v>
      </c>
      <c r="Z12">
        <v>0</v>
      </c>
    </row>
    <row r="13" spans="1:26" ht="24.95" customHeight="1" x14ac:dyDescent="0.25">
      <c r="A13" s="172">
        <v>3</v>
      </c>
      <c r="B13" s="169" t="s">
        <v>91</v>
      </c>
      <c r="C13" s="173" t="s">
        <v>98</v>
      </c>
      <c r="D13" s="169" t="s">
        <v>99</v>
      </c>
      <c r="E13" s="169" t="s">
        <v>94</v>
      </c>
      <c r="F13" s="170">
        <v>22.91</v>
      </c>
      <c r="G13" s="171"/>
      <c r="H13" s="171"/>
      <c r="I13" s="171">
        <f t="shared" si="0"/>
        <v>0</v>
      </c>
      <c r="J13" s="169">
        <f t="shared" si="1"/>
        <v>43.76</v>
      </c>
      <c r="K13" s="1">
        <f t="shared" si="2"/>
        <v>0</v>
      </c>
      <c r="L13" s="1">
        <f t="shared" si="3"/>
        <v>0</v>
      </c>
      <c r="M13" s="1"/>
      <c r="N13" s="1">
        <v>1.9100000000000001</v>
      </c>
      <c r="O13" s="1"/>
      <c r="P13" s="161"/>
      <c r="Q13" s="174"/>
      <c r="R13" s="174"/>
      <c r="S13" s="150"/>
      <c r="V13" s="175">
        <f>ROUND(F13*(X13),3)</f>
        <v>0.45800000000000002</v>
      </c>
      <c r="X13">
        <v>0.02</v>
      </c>
      <c r="Z13">
        <v>0</v>
      </c>
    </row>
    <row r="14" spans="1:26" ht="24.95" customHeight="1" x14ac:dyDescent="0.25">
      <c r="A14" s="172">
        <v>4</v>
      </c>
      <c r="B14" s="169" t="s">
        <v>91</v>
      </c>
      <c r="C14" s="173" t="s">
        <v>100</v>
      </c>
      <c r="D14" s="169" t="s">
        <v>101</v>
      </c>
      <c r="E14" s="169" t="s">
        <v>94</v>
      </c>
      <c r="F14" s="170">
        <v>1.2</v>
      </c>
      <c r="G14" s="171"/>
      <c r="H14" s="171"/>
      <c r="I14" s="171">
        <f t="shared" si="0"/>
        <v>0</v>
      </c>
      <c r="J14" s="169">
        <f t="shared" si="1"/>
        <v>17.75</v>
      </c>
      <c r="K14" s="1">
        <f t="shared" si="2"/>
        <v>0</v>
      </c>
      <c r="L14" s="1">
        <f t="shared" si="3"/>
        <v>0</v>
      </c>
      <c r="M14" s="1"/>
      <c r="N14" s="1">
        <v>14.79</v>
      </c>
      <c r="O14" s="1"/>
      <c r="P14" s="161"/>
      <c r="Q14" s="174"/>
      <c r="R14" s="174"/>
      <c r="S14" s="150"/>
      <c r="V14" s="175">
        <f>ROUND(F14*(X14),3)</f>
        <v>0.33</v>
      </c>
      <c r="X14">
        <v>0.27500000000000002</v>
      </c>
      <c r="Z14">
        <v>0</v>
      </c>
    </row>
    <row r="15" spans="1:26" ht="24.95" customHeight="1" x14ac:dyDescent="0.25">
      <c r="A15" s="172">
        <v>5</v>
      </c>
      <c r="B15" s="169" t="s">
        <v>91</v>
      </c>
      <c r="C15" s="173" t="s">
        <v>102</v>
      </c>
      <c r="D15" s="169" t="s">
        <v>103</v>
      </c>
      <c r="E15" s="169" t="s">
        <v>104</v>
      </c>
      <c r="F15" s="170">
        <v>9</v>
      </c>
      <c r="G15" s="171"/>
      <c r="H15" s="171"/>
      <c r="I15" s="171">
        <f t="shared" si="0"/>
        <v>0</v>
      </c>
      <c r="J15" s="169">
        <f t="shared" si="1"/>
        <v>6.21</v>
      </c>
      <c r="K15" s="1">
        <f t="shared" si="2"/>
        <v>0</v>
      </c>
      <c r="L15" s="1">
        <f t="shared" si="3"/>
        <v>0</v>
      </c>
      <c r="M15" s="1"/>
      <c r="N15" s="1">
        <v>0.69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>
        <v>6</v>
      </c>
      <c r="B16" s="169" t="s">
        <v>91</v>
      </c>
      <c r="C16" s="173" t="s">
        <v>105</v>
      </c>
      <c r="D16" s="169" t="s">
        <v>106</v>
      </c>
      <c r="E16" s="169" t="s">
        <v>94</v>
      </c>
      <c r="F16" s="170">
        <v>12.4</v>
      </c>
      <c r="G16" s="171"/>
      <c r="H16" s="171"/>
      <c r="I16" s="171">
        <f t="shared" si="0"/>
        <v>0</v>
      </c>
      <c r="J16" s="169">
        <f t="shared" si="1"/>
        <v>59.77</v>
      </c>
      <c r="K16" s="1">
        <f t="shared" si="2"/>
        <v>0</v>
      </c>
      <c r="L16" s="1">
        <f t="shared" si="3"/>
        <v>0</v>
      </c>
      <c r="M16" s="1"/>
      <c r="N16" s="1">
        <v>4.82</v>
      </c>
      <c r="O16" s="1"/>
      <c r="P16" s="161"/>
      <c r="Q16" s="174"/>
      <c r="R16" s="174"/>
      <c r="S16" s="150"/>
      <c r="V16" s="175">
        <f t="shared" ref="V16:V21" si="4">ROUND(F16*(X16),3)</f>
        <v>1.091</v>
      </c>
      <c r="X16">
        <v>8.7999999999999995E-2</v>
      </c>
      <c r="Z16">
        <v>0</v>
      </c>
    </row>
    <row r="17" spans="1:26" ht="24.95" customHeight="1" x14ac:dyDescent="0.25">
      <c r="A17" s="172">
        <v>7</v>
      </c>
      <c r="B17" s="169" t="s">
        <v>91</v>
      </c>
      <c r="C17" s="173" t="s">
        <v>107</v>
      </c>
      <c r="D17" s="169" t="s">
        <v>108</v>
      </c>
      <c r="E17" s="169" t="s">
        <v>109</v>
      </c>
      <c r="F17" s="170">
        <v>18</v>
      </c>
      <c r="G17" s="171"/>
      <c r="H17" s="171"/>
      <c r="I17" s="171">
        <f t="shared" si="0"/>
        <v>0</v>
      </c>
      <c r="J17" s="169">
        <f t="shared" si="1"/>
        <v>13.5</v>
      </c>
      <c r="K17" s="1">
        <f t="shared" si="2"/>
        <v>0</v>
      </c>
      <c r="L17" s="1">
        <f t="shared" si="3"/>
        <v>0</v>
      </c>
      <c r="M17" s="1"/>
      <c r="N17" s="1">
        <v>0.75</v>
      </c>
      <c r="O17" s="1"/>
      <c r="P17" s="161"/>
      <c r="Q17" s="174"/>
      <c r="R17" s="174"/>
      <c r="S17" s="150"/>
      <c r="V17" s="175">
        <f t="shared" si="4"/>
        <v>0.23400000000000001</v>
      </c>
      <c r="X17">
        <v>1.2999999999999999E-2</v>
      </c>
      <c r="Z17">
        <v>0</v>
      </c>
    </row>
    <row r="18" spans="1:26" ht="24.95" customHeight="1" x14ac:dyDescent="0.25">
      <c r="A18" s="172">
        <v>8</v>
      </c>
      <c r="B18" s="169" t="s">
        <v>91</v>
      </c>
      <c r="C18" s="173" t="s">
        <v>110</v>
      </c>
      <c r="D18" s="169" t="s">
        <v>111</v>
      </c>
      <c r="E18" s="169" t="s">
        <v>109</v>
      </c>
      <c r="F18" s="170">
        <v>13.6</v>
      </c>
      <c r="G18" s="171"/>
      <c r="H18" s="171"/>
      <c r="I18" s="171">
        <f t="shared" si="0"/>
        <v>0</v>
      </c>
      <c r="J18" s="169">
        <f t="shared" si="1"/>
        <v>55.49</v>
      </c>
      <c r="K18" s="1">
        <f t="shared" si="2"/>
        <v>0</v>
      </c>
      <c r="L18" s="1">
        <f t="shared" si="3"/>
        <v>0</v>
      </c>
      <c r="M18" s="1"/>
      <c r="N18" s="1">
        <v>4.08</v>
      </c>
      <c r="O18" s="1"/>
      <c r="P18" s="161"/>
      <c r="Q18" s="174"/>
      <c r="R18" s="174"/>
      <c r="S18" s="150"/>
      <c r="V18" s="175">
        <f t="shared" si="4"/>
        <v>0.503</v>
      </c>
      <c r="X18">
        <v>3.6999999999999998E-2</v>
      </c>
      <c r="Z18">
        <v>0</v>
      </c>
    </row>
    <row r="19" spans="1:26" ht="24.95" customHeight="1" x14ac:dyDescent="0.25">
      <c r="A19" s="172">
        <v>9</v>
      </c>
      <c r="B19" s="169" t="s">
        <v>91</v>
      </c>
      <c r="C19" s="173" t="s">
        <v>112</v>
      </c>
      <c r="D19" s="169" t="s">
        <v>113</v>
      </c>
      <c r="E19" s="169" t="s">
        <v>94</v>
      </c>
      <c r="F19" s="170">
        <v>87</v>
      </c>
      <c r="G19" s="171"/>
      <c r="H19" s="171"/>
      <c r="I19" s="171">
        <f t="shared" si="0"/>
        <v>0</v>
      </c>
      <c r="J19" s="169">
        <f t="shared" si="1"/>
        <v>258.39</v>
      </c>
      <c r="K19" s="1">
        <f t="shared" si="2"/>
        <v>0</v>
      </c>
      <c r="L19" s="1">
        <f t="shared" si="3"/>
        <v>0</v>
      </c>
      <c r="M19" s="1"/>
      <c r="N19" s="1">
        <v>2.9699999999999998</v>
      </c>
      <c r="O19" s="1"/>
      <c r="P19" s="161"/>
      <c r="Q19" s="174"/>
      <c r="R19" s="174"/>
      <c r="S19" s="150"/>
      <c r="V19" s="175">
        <f t="shared" si="4"/>
        <v>4.3499999999999996</v>
      </c>
      <c r="X19">
        <v>0.05</v>
      </c>
      <c r="Z19">
        <v>0</v>
      </c>
    </row>
    <row r="20" spans="1:26" ht="24.95" customHeight="1" x14ac:dyDescent="0.25">
      <c r="A20" s="172">
        <v>10</v>
      </c>
      <c r="B20" s="169" t="s">
        <v>91</v>
      </c>
      <c r="C20" s="173" t="s">
        <v>114</v>
      </c>
      <c r="D20" s="169" t="s">
        <v>115</v>
      </c>
      <c r="E20" s="169" t="s">
        <v>94</v>
      </c>
      <c r="F20" s="170">
        <v>15.81</v>
      </c>
      <c r="G20" s="171"/>
      <c r="H20" s="171"/>
      <c r="I20" s="171">
        <f t="shared" si="0"/>
        <v>0</v>
      </c>
      <c r="J20" s="169">
        <f t="shared" si="1"/>
        <v>97.86</v>
      </c>
      <c r="K20" s="1">
        <f t="shared" si="2"/>
        <v>0</v>
      </c>
      <c r="L20" s="1">
        <f t="shared" si="3"/>
        <v>0</v>
      </c>
      <c r="M20" s="1"/>
      <c r="N20" s="1">
        <v>6.19</v>
      </c>
      <c r="O20" s="1"/>
      <c r="P20" s="161"/>
      <c r="Q20" s="174"/>
      <c r="R20" s="174"/>
      <c r="S20" s="150"/>
      <c r="V20" s="175">
        <f t="shared" si="4"/>
        <v>0.96399999999999997</v>
      </c>
      <c r="X20">
        <v>6.0999999999999999E-2</v>
      </c>
      <c r="Z20">
        <v>0</v>
      </c>
    </row>
    <row r="21" spans="1:26" ht="24.95" customHeight="1" x14ac:dyDescent="0.25">
      <c r="A21" s="172">
        <v>11</v>
      </c>
      <c r="B21" s="169" t="s">
        <v>91</v>
      </c>
      <c r="C21" s="173" t="s">
        <v>116</v>
      </c>
      <c r="D21" s="169" t="s">
        <v>117</v>
      </c>
      <c r="E21" s="169" t="s">
        <v>94</v>
      </c>
      <c r="F21" s="170">
        <v>15.81</v>
      </c>
      <c r="G21" s="171"/>
      <c r="H21" s="171"/>
      <c r="I21" s="171">
        <f t="shared" si="0"/>
        <v>0</v>
      </c>
      <c r="J21" s="169">
        <f t="shared" si="1"/>
        <v>51.07</v>
      </c>
      <c r="K21" s="1">
        <f t="shared" si="2"/>
        <v>0</v>
      </c>
      <c r="L21" s="1">
        <f t="shared" si="3"/>
        <v>0</v>
      </c>
      <c r="M21" s="1"/>
      <c r="N21" s="1">
        <v>3.23</v>
      </c>
      <c r="O21" s="1"/>
      <c r="P21" s="161"/>
      <c r="Q21" s="174"/>
      <c r="R21" s="174"/>
      <c r="S21" s="150"/>
      <c r="V21" s="175">
        <f t="shared" si="4"/>
        <v>1.075</v>
      </c>
      <c r="X21">
        <v>6.8000000000000005E-2</v>
      </c>
      <c r="Z21">
        <v>0</v>
      </c>
    </row>
    <row r="22" spans="1:26" ht="24.95" customHeight="1" x14ac:dyDescent="0.25">
      <c r="A22" s="172">
        <v>12</v>
      </c>
      <c r="B22" s="169" t="s">
        <v>91</v>
      </c>
      <c r="C22" s="173" t="s">
        <v>118</v>
      </c>
      <c r="D22" s="169" t="s">
        <v>119</v>
      </c>
      <c r="E22" s="169" t="s">
        <v>120</v>
      </c>
      <c r="F22" s="170">
        <v>17.70871</v>
      </c>
      <c r="G22" s="171"/>
      <c r="H22" s="171"/>
      <c r="I22" s="171">
        <f t="shared" si="0"/>
        <v>0</v>
      </c>
      <c r="J22" s="169">
        <f t="shared" si="1"/>
        <v>148.22</v>
      </c>
      <c r="K22" s="1">
        <f t="shared" si="2"/>
        <v>0</v>
      </c>
      <c r="L22" s="1">
        <f t="shared" si="3"/>
        <v>0</v>
      </c>
      <c r="M22" s="1"/>
      <c r="N22" s="1">
        <v>8.3699999999999992</v>
      </c>
      <c r="O22" s="1"/>
      <c r="P22" s="161"/>
      <c r="Q22" s="174"/>
      <c r="R22" s="174"/>
      <c r="S22" s="150"/>
      <c r="V22" s="175"/>
      <c r="Z22">
        <v>0</v>
      </c>
    </row>
    <row r="23" spans="1:26" ht="24.95" customHeight="1" x14ac:dyDescent="0.25">
      <c r="A23" s="172">
        <v>13</v>
      </c>
      <c r="B23" s="169" t="s">
        <v>91</v>
      </c>
      <c r="C23" s="173" t="s">
        <v>121</v>
      </c>
      <c r="D23" s="169" t="s">
        <v>122</v>
      </c>
      <c r="E23" s="169" t="s">
        <v>120</v>
      </c>
      <c r="F23" s="170">
        <v>88.545000000000002</v>
      </c>
      <c r="G23" s="171"/>
      <c r="H23" s="171"/>
      <c r="I23" s="171">
        <f t="shared" si="0"/>
        <v>0</v>
      </c>
      <c r="J23" s="169">
        <f t="shared" si="1"/>
        <v>86.77</v>
      </c>
      <c r="K23" s="1">
        <f t="shared" si="2"/>
        <v>0</v>
      </c>
      <c r="L23" s="1">
        <f t="shared" si="3"/>
        <v>0</v>
      </c>
      <c r="M23" s="1"/>
      <c r="N23" s="1">
        <v>0.98</v>
      </c>
      <c r="O23" s="1"/>
      <c r="P23" s="161"/>
      <c r="Q23" s="174"/>
      <c r="R23" s="174"/>
      <c r="S23" s="150"/>
      <c r="V23" s="175"/>
      <c r="Z23">
        <v>0</v>
      </c>
    </row>
    <row r="24" spans="1:26" ht="24.95" customHeight="1" x14ac:dyDescent="0.25">
      <c r="A24" s="172">
        <v>14</v>
      </c>
      <c r="B24" s="169" t="s">
        <v>91</v>
      </c>
      <c r="C24" s="173" t="s">
        <v>123</v>
      </c>
      <c r="D24" s="169" t="s">
        <v>124</v>
      </c>
      <c r="E24" s="169" t="s">
        <v>125</v>
      </c>
      <c r="F24" s="170">
        <v>17.709</v>
      </c>
      <c r="G24" s="171"/>
      <c r="H24" s="171"/>
      <c r="I24" s="171">
        <f t="shared" si="0"/>
        <v>0</v>
      </c>
      <c r="J24" s="169">
        <f t="shared" si="1"/>
        <v>364.81</v>
      </c>
      <c r="K24" s="1">
        <f t="shared" si="2"/>
        <v>0</v>
      </c>
      <c r="L24" s="1">
        <f t="shared" si="3"/>
        <v>0</v>
      </c>
      <c r="M24" s="1"/>
      <c r="N24" s="1">
        <v>20.6</v>
      </c>
      <c r="O24" s="1"/>
      <c r="P24" s="161"/>
      <c r="Q24" s="174"/>
      <c r="R24" s="174"/>
      <c r="S24" s="150"/>
      <c r="V24" s="175"/>
      <c r="Z24">
        <v>0</v>
      </c>
    </row>
    <row r="25" spans="1:26" ht="24.95" customHeight="1" x14ac:dyDescent="0.25">
      <c r="A25" s="172">
        <v>15</v>
      </c>
      <c r="B25" s="169" t="s">
        <v>126</v>
      </c>
      <c r="C25" s="173" t="s">
        <v>127</v>
      </c>
      <c r="D25" s="169" t="s">
        <v>128</v>
      </c>
      <c r="E25" s="169" t="s">
        <v>120</v>
      </c>
      <c r="F25" s="170">
        <v>17.709</v>
      </c>
      <c r="G25" s="171"/>
      <c r="H25" s="171"/>
      <c r="I25" s="171">
        <f t="shared" si="0"/>
        <v>0</v>
      </c>
      <c r="J25" s="169">
        <f t="shared" si="1"/>
        <v>72.430000000000007</v>
      </c>
      <c r="K25" s="1">
        <f t="shared" si="2"/>
        <v>0</v>
      </c>
      <c r="L25" s="1">
        <f t="shared" si="3"/>
        <v>0</v>
      </c>
      <c r="M25" s="1"/>
      <c r="N25" s="1">
        <v>4.09</v>
      </c>
      <c r="O25" s="1"/>
      <c r="P25" s="161"/>
      <c r="Q25" s="174"/>
      <c r="R25" s="174"/>
      <c r="S25" s="150"/>
      <c r="V25" s="175"/>
      <c r="Z25">
        <v>0</v>
      </c>
    </row>
    <row r="26" spans="1:26" ht="24.95" customHeight="1" x14ac:dyDescent="0.25">
      <c r="A26" s="172">
        <v>16</v>
      </c>
      <c r="B26" s="169" t="s">
        <v>126</v>
      </c>
      <c r="C26" s="173" t="s">
        <v>129</v>
      </c>
      <c r="D26" s="169" t="s">
        <v>130</v>
      </c>
      <c r="E26" s="169" t="s">
        <v>120</v>
      </c>
      <c r="F26" s="170">
        <v>212.50799999999998</v>
      </c>
      <c r="G26" s="171"/>
      <c r="H26" s="171"/>
      <c r="I26" s="171">
        <f t="shared" si="0"/>
        <v>0</v>
      </c>
      <c r="J26" s="169">
        <f t="shared" si="1"/>
        <v>42.5</v>
      </c>
      <c r="K26" s="1">
        <f t="shared" si="2"/>
        <v>0</v>
      </c>
      <c r="L26" s="1">
        <f t="shared" si="3"/>
        <v>0</v>
      </c>
      <c r="M26" s="1"/>
      <c r="N26" s="1">
        <v>0.2</v>
      </c>
      <c r="O26" s="1"/>
      <c r="P26" s="161"/>
      <c r="Q26" s="174"/>
      <c r="R26" s="174"/>
      <c r="S26" s="150"/>
      <c r="V26" s="175"/>
      <c r="Z26">
        <v>0</v>
      </c>
    </row>
    <row r="27" spans="1:26" ht="24.95" customHeight="1" x14ac:dyDescent="0.25">
      <c r="A27" s="172">
        <v>17</v>
      </c>
      <c r="B27" s="169" t="s">
        <v>126</v>
      </c>
      <c r="C27" s="173" t="s">
        <v>131</v>
      </c>
      <c r="D27" s="169" t="s">
        <v>132</v>
      </c>
      <c r="E27" s="169" t="s">
        <v>120</v>
      </c>
      <c r="F27" s="170">
        <v>17.709</v>
      </c>
      <c r="G27" s="171"/>
      <c r="H27" s="171"/>
      <c r="I27" s="171">
        <f t="shared" si="0"/>
        <v>0</v>
      </c>
      <c r="J27" s="169">
        <f t="shared" si="1"/>
        <v>77.92</v>
      </c>
      <c r="K27" s="1">
        <f t="shared" si="2"/>
        <v>0</v>
      </c>
      <c r="L27" s="1">
        <f t="shared" si="3"/>
        <v>0</v>
      </c>
      <c r="M27" s="1"/>
      <c r="N27" s="1">
        <v>4.4000000000000004</v>
      </c>
      <c r="O27" s="1"/>
      <c r="P27" s="161"/>
      <c r="Q27" s="174"/>
      <c r="R27" s="174"/>
      <c r="S27" s="150"/>
      <c r="V27" s="175"/>
      <c r="Z27">
        <v>0</v>
      </c>
    </row>
    <row r="28" spans="1:26" x14ac:dyDescent="0.25">
      <c r="A28" s="150"/>
      <c r="B28" s="150"/>
      <c r="C28" s="150"/>
      <c r="D28" s="150" t="s">
        <v>70</v>
      </c>
      <c r="E28" s="150"/>
      <c r="F28" s="168"/>
      <c r="G28" s="153"/>
      <c r="H28" s="153">
        <f>ROUND((SUM(M10:M27))/1,2)</f>
        <v>0</v>
      </c>
      <c r="I28" s="153">
        <f>ROUND((SUM(I10:I27))/1,2)</f>
        <v>0</v>
      </c>
      <c r="J28" s="150"/>
      <c r="K28" s="150"/>
      <c r="L28" s="150">
        <f>ROUND((SUM(L10:L27))/1,2)</f>
        <v>0</v>
      </c>
      <c r="M28" s="150">
        <f>ROUND((SUM(M10:M27))/1,2)</f>
        <v>0</v>
      </c>
      <c r="N28" s="150"/>
      <c r="O28" s="150"/>
      <c r="P28" s="176">
        <f>ROUND((SUM(P10:P27))/1,2)</f>
        <v>0</v>
      </c>
      <c r="Q28" s="147"/>
      <c r="R28" s="147"/>
      <c r="S28" s="176">
        <f>ROUND((SUM(S10:S27))/1,2)</f>
        <v>0</v>
      </c>
      <c r="T28" s="147"/>
      <c r="U28" s="147"/>
      <c r="V28" s="147"/>
      <c r="W28" s="147"/>
      <c r="X28" s="147"/>
      <c r="Y28" s="147"/>
      <c r="Z28" s="147"/>
    </row>
    <row r="29" spans="1:26" x14ac:dyDescent="0.25">
      <c r="A29" s="1"/>
      <c r="B29" s="1"/>
      <c r="C29" s="1"/>
      <c r="D29" s="1"/>
      <c r="E29" s="1"/>
      <c r="F29" s="161"/>
      <c r="G29" s="143"/>
      <c r="H29" s="143"/>
      <c r="I29" s="143"/>
      <c r="J29" s="1"/>
      <c r="K29" s="1"/>
      <c r="L29" s="1"/>
      <c r="M29" s="1"/>
      <c r="N29" s="1"/>
      <c r="O29" s="1"/>
      <c r="P29" s="1"/>
      <c r="S29" s="1"/>
    </row>
    <row r="30" spans="1:26" x14ac:dyDescent="0.25">
      <c r="A30" s="150"/>
      <c r="B30" s="150"/>
      <c r="C30" s="150"/>
      <c r="D30" s="2" t="s">
        <v>69</v>
      </c>
      <c r="E30" s="150"/>
      <c r="F30" s="168"/>
      <c r="G30" s="153"/>
      <c r="H30" s="153">
        <f>ROUND((SUM(M9:M29))/2,2)</f>
        <v>0</v>
      </c>
      <c r="I30" s="153">
        <f>ROUND((SUM(I9:I29))/2,2)</f>
        <v>0</v>
      </c>
      <c r="J30" s="151"/>
      <c r="K30" s="150"/>
      <c r="L30" s="151">
        <f>ROUND((SUM(L9:L29))/2,2)</f>
        <v>0</v>
      </c>
      <c r="M30" s="151">
        <f>ROUND((SUM(M9:M29))/2,2)</f>
        <v>0</v>
      </c>
      <c r="N30" s="150"/>
      <c r="O30" s="150"/>
      <c r="P30" s="176">
        <f>ROUND((SUM(P9:P29))/2,2)</f>
        <v>0</v>
      </c>
      <c r="S30" s="176">
        <f>ROUND((SUM(S9:S29))/2,2)</f>
        <v>0</v>
      </c>
    </row>
    <row r="31" spans="1:26" x14ac:dyDescent="0.25">
      <c r="A31" s="1"/>
      <c r="B31" s="1"/>
      <c r="C31" s="1"/>
      <c r="D31" s="1"/>
      <c r="E31" s="1"/>
      <c r="F31" s="161"/>
      <c r="G31" s="143"/>
      <c r="H31" s="143"/>
      <c r="I31" s="143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0"/>
      <c r="B32" s="150"/>
      <c r="C32" s="150"/>
      <c r="D32" s="2" t="s">
        <v>71</v>
      </c>
      <c r="E32" s="150"/>
      <c r="F32" s="168"/>
      <c r="G32" s="151"/>
      <c r="H32" s="151"/>
      <c r="I32" s="151"/>
      <c r="J32" s="150"/>
      <c r="K32" s="150"/>
      <c r="L32" s="150"/>
      <c r="M32" s="150"/>
      <c r="N32" s="150"/>
      <c r="O32" s="150"/>
      <c r="P32" s="150"/>
      <c r="Q32" s="147"/>
      <c r="R32" s="147"/>
      <c r="S32" s="150"/>
      <c r="T32" s="147"/>
      <c r="U32" s="147"/>
      <c r="V32" s="147"/>
      <c r="W32" s="147"/>
      <c r="X32" s="147"/>
      <c r="Y32" s="147"/>
      <c r="Z32" s="147"/>
    </row>
    <row r="33" spans="1:26" x14ac:dyDescent="0.25">
      <c r="A33" s="150"/>
      <c r="B33" s="150"/>
      <c r="C33" s="150"/>
      <c r="D33" s="150" t="s">
        <v>74</v>
      </c>
      <c r="E33" s="150"/>
      <c r="F33" s="168"/>
      <c r="G33" s="151"/>
      <c r="H33" s="151"/>
      <c r="I33" s="151"/>
      <c r="J33" s="150"/>
      <c r="K33" s="150"/>
      <c r="L33" s="150"/>
      <c r="M33" s="150"/>
      <c r="N33" s="150"/>
      <c r="O33" s="150"/>
      <c r="P33" s="150"/>
      <c r="Q33" s="147"/>
      <c r="R33" s="147"/>
      <c r="S33" s="150"/>
      <c r="T33" s="147"/>
      <c r="U33" s="147"/>
      <c r="V33" s="147"/>
      <c r="W33" s="147"/>
      <c r="X33" s="147"/>
      <c r="Y33" s="147"/>
      <c r="Z33" s="147"/>
    </row>
    <row r="34" spans="1:26" ht="24.95" customHeight="1" x14ac:dyDescent="0.25">
      <c r="A34" s="172">
        <v>18</v>
      </c>
      <c r="B34" s="169" t="s">
        <v>145</v>
      </c>
      <c r="C34" s="173" t="s">
        <v>146</v>
      </c>
      <c r="D34" s="169" t="s">
        <v>147</v>
      </c>
      <c r="E34" s="169" t="s">
        <v>148</v>
      </c>
      <c r="F34" s="170">
        <v>9</v>
      </c>
      <c r="G34" s="171"/>
      <c r="H34" s="171"/>
      <c r="I34" s="171">
        <f t="shared" ref="I34:I40" si="5">ROUND(F34*(G34+H34),2)</f>
        <v>0</v>
      </c>
      <c r="J34" s="169">
        <f t="shared" ref="J34:J40" si="6">ROUND(F34*(N34),2)</f>
        <v>49.05</v>
      </c>
      <c r="K34" s="1">
        <f t="shared" ref="K34:K40" si="7">ROUND(F34*(O34),2)</f>
        <v>0</v>
      </c>
      <c r="L34" s="1">
        <f t="shared" ref="L34:L40" si="8">ROUND(F34*(G34),2)</f>
        <v>0</v>
      </c>
      <c r="M34" s="1"/>
      <c r="N34" s="1">
        <v>5.45</v>
      </c>
      <c r="O34" s="1"/>
      <c r="P34" s="161"/>
      <c r="Q34" s="174"/>
      <c r="R34" s="174"/>
      <c r="S34" s="150"/>
      <c r="V34" s="175">
        <f>ROUND(F34*(X34),3)</f>
        <v>0.308</v>
      </c>
      <c r="X34">
        <v>3.4200000000000001E-2</v>
      </c>
      <c r="Z34">
        <v>0</v>
      </c>
    </row>
    <row r="35" spans="1:26" ht="24.95" customHeight="1" x14ac:dyDescent="0.25">
      <c r="A35" s="172">
        <v>19</v>
      </c>
      <c r="B35" s="169" t="s">
        <v>145</v>
      </c>
      <c r="C35" s="173" t="s">
        <v>149</v>
      </c>
      <c r="D35" s="169" t="s">
        <v>150</v>
      </c>
      <c r="E35" s="169" t="s">
        <v>148</v>
      </c>
      <c r="F35" s="170">
        <v>0</v>
      </c>
      <c r="G35" s="171"/>
      <c r="H35" s="171"/>
      <c r="I35" s="171">
        <f t="shared" si="5"/>
        <v>0</v>
      </c>
      <c r="J35" s="169">
        <f t="shared" si="6"/>
        <v>0</v>
      </c>
      <c r="K35" s="1">
        <f t="shared" si="7"/>
        <v>0</v>
      </c>
      <c r="L35" s="1">
        <f t="shared" si="8"/>
        <v>0</v>
      </c>
      <c r="M35" s="1"/>
      <c r="N35" s="1">
        <v>4.72</v>
      </c>
      <c r="O35" s="1"/>
      <c r="P35" s="161"/>
      <c r="Q35" s="174"/>
      <c r="R35" s="174"/>
      <c r="S35" s="150"/>
      <c r="V35" s="175">
        <f>ROUND(F35*(X35),3)</f>
        <v>0</v>
      </c>
      <c r="X35">
        <v>1.72E-2</v>
      </c>
      <c r="Z35">
        <v>0</v>
      </c>
    </row>
    <row r="36" spans="1:26" ht="24.95" customHeight="1" x14ac:dyDescent="0.25">
      <c r="A36" s="172">
        <v>20</v>
      </c>
      <c r="B36" s="169" t="s">
        <v>145</v>
      </c>
      <c r="C36" s="173" t="s">
        <v>151</v>
      </c>
      <c r="D36" s="169" t="s">
        <v>152</v>
      </c>
      <c r="E36" s="169" t="s">
        <v>148</v>
      </c>
      <c r="F36" s="170">
        <v>9</v>
      </c>
      <c r="G36" s="171"/>
      <c r="H36" s="171"/>
      <c r="I36" s="171">
        <f t="shared" si="5"/>
        <v>0</v>
      </c>
      <c r="J36" s="169">
        <f t="shared" si="6"/>
        <v>38.159999999999997</v>
      </c>
      <c r="K36" s="1">
        <f t="shared" si="7"/>
        <v>0</v>
      </c>
      <c r="L36" s="1">
        <f t="shared" si="8"/>
        <v>0</v>
      </c>
      <c r="M36" s="1"/>
      <c r="N36" s="1">
        <v>4.24</v>
      </c>
      <c r="O36" s="1"/>
      <c r="P36" s="161"/>
      <c r="Q36" s="174"/>
      <c r="R36" s="174"/>
      <c r="S36" s="150"/>
      <c r="V36" s="175">
        <f>ROUND(F36*(X36),3)</f>
        <v>0.17499999999999999</v>
      </c>
      <c r="X36">
        <v>1.9460000000000002E-2</v>
      </c>
      <c r="Z36">
        <v>0</v>
      </c>
    </row>
    <row r="37" spans="1:26" ht="24.95" customHeight="1" x14ac:dyDescent="0.25">
      <c r="A37" s="172">
        <v>21</v>
      </c>
      <c r="B37" s="169" t="s">
        <v>145</v>
      </c>
      <c r="C37" s="173" t="s">
        <v>153</v>
      </c>
      <c r="D37" s="169" t="s">
        <v>154</v>
      </c>
      <c r="E37" s="169" t="s">
        <v>120</v>
      </c>
      <c r="F37" s="170">
        <v>0.50904000000000016</v>
      </c>
      <c r="G37" s="171"/>
      <c r="H37" s="171"/>
      <c r="I37" s="171">
        <f t="shared" si="5"/>
        <v>0</v>
      </c>
      <c r="J37" s="169">
        <f t="shared" si="6"/>
        <v>26.46</v>
      </c>
      <c r="K37" s="1">
        <f t="shared" si="7"/>
        <v>0</v>
      </c>
      <c r="L37" s="1">
        <f t="shared" si="8"/>
        <v>0</v>
      </c>
      <c r="M37" s="1"/>
      <c r="N37" s="1">
        <v>51.98</v>
      </c>
      <c r="O37" s="1"/>
      <c r="P37" s="161"/>
      <c r="Q37" s="174"/>
      <c r="R37" s="174"/>
      <c r="S37" s="150"/>
      <c r="V37" s="175"/>
      <c r="Z37">
        <v>0</v>
      </c>
    </row>
    <row r="38" spans="1:26" ht="24.95" customHeight="1" x14ac:dyDescent="0.25">
      <c r="A38" s="172">
        <v>22</v>
      </c>
      <c r="B38" s="169" t="s">
        <v>145</v>
      </c>
      <c r="C38" s="173" t="s">
        <v>155</v>
      </c>
      <c r="D38" s="169" t="s">
        <v>156</v>
      </c>
      <c r="E38" s="169" t="s">
        <v>104</v>
      </c>
      <c r="F38" s="170">
        <v>9</v>
      </c>
      <c r="G38" s="171"/>
      <c r="H38" s="171"/>
      <c r="I38" s="171">
        <f t="shared" si="5"/>
        <v>0</v>
      </c>
      <c r="J38" s="169">
        <f t="shared" si="6"/>
        <v>12.06</v>
      </c>
      <c r="K38" s="1">
        <f t="shared" si="7"/>
        <v>0</v>
      </c>
      <c r="L38" s="1">
        <f t="shared" si="8"/>
        <v>0</v>
      </c>
      <c r="M38" s="1"/>
      <c r="N38" s="1">
        <v>1.34</v>
      </c>
      <c r="O38" s="1"/>
      <c r="P38" s="161"/>
      <c r="Q38" s="174"/>
      <c r="R38" s="174"/>
      <c r="S38" s="150"/>
      <c r="V38" s="175">
        <f>ROUND(F38*(X38),3)</f>
        <v>4.0000000000000001E-3</v>
      </c>
      <c r="X38">
        <v>4.8999999999999998E-4</v>
      </c>
      <c r="Z38">
        <v>0</v>
      </c>
    </row>
    <row r="39" spans="1:26" ht="24.95" customHeight="1" x14ac:dyDescent="0.25">
      <c r="A39" s="172">
        <v>23</v>
      </c>
      <c r="B39" s="169" t="s">
        <v>145</v>
      </c>
      <c r="C39" s="173" t="s">
        <v>157</v>
      </c>
      <c r="D39" s="169" t="s">
        <v>158</v>
      </c>
      <c r="E39" s="169" t="s">
        <v>148</v>
      </c>
      <c r="F39" s="170">
        <v>9</v>
      </c>
      <c r="G39" s="171"/>
      <c r="H39" s="171"/>
      <c r="I39" s="171">
        <f t="shared" si="5"/>
        <v>0</v>
      </c>
      <c r="J39" s="169">
        <f t="shared" si="6"/>
        <v>19.079999999999998</v>
      </c>
      <c r="K39" s="1">
        <f t="shared" si="7"/>
        <v>0</v>
      </c>
      <c r="L39" s="1">
        <f t="shared" si="8"/>
        <v>0</v>
      </c>
      <c r="M39" s="1"/>
      <c r="N39" s="1">
        <v>2.12</v>
      </c>
      <c r="O39" s="1"/>
      <c r="P39" s="161"/>
      <c r="Q39" s="174"/>
      <c r="R39" s="174"/>
      <c r="S39" s="150"/>
      <c r="V39" s="175">
        <f>ROUND(F39*(X39),3)</f>
        <v>1.4E-2</v>
      </c>
      <c r="X39">
        <v>1.56E-3</v>
      </c>
      <c r="Z39">
        <v>0</v>
      </c>
    </row>
    <row r="40" spans="1:26" ht="24.95" customHeight="1" x14ac:dyDescent="0.25">
      <c r="A40" s="172">
        <v>24</v>
      </c>
      <c r="B40" s="169" t="s">
        <v>145</v>
      </c>
      <c r="C40" s="173" t="s">
        <v>159</v>
      </c>
      <c r="D40" s="169" t="s">
        <v>160</v>
      </c>
      <c r="E40" s="169" t="s">
        <v>104</v>
      </c>
      <c r="F40" s="170">
        <v>9</v>
      </c>
      <c r="G40" s="171"/>
      <c r="H40" s="171"/>
      <c r="I40" s="171">
        <f t="shared" si="5"/>
        <v>0</v>
      </c>
      <c r="J40" s="169">
        <f t="shared" si="6"/>
        <v>9.9</v>
      </c>
      <c r="K40" s="1">
        <f t="shared" si="7"/>
        <v>0</v>
      </c>
      <c r="L40" s="1">
        <f t="shared" si="8"/>
        <v>0</v>
      </c>
      <c r="M40" s="1"/>
      <c r="N40" s="1">
        <v>1.1000000000000001</v>
      </c>
      <c r="O40" s="1"/>
      <c r="P40" s="161"/>
      <c r="Q40" s="174"/>
      <c r="R40" s="174"/>
      <c r="S40" s="150"/>
      <c r="V40" s="175">
        <f>ROUND(F40*(X40),3)</f>
        <v>8.0000000000000002E-3</v>
      </c>
      <c r="X40">
        <v>8.4999999999999995E-4</v>
      </c>
      <c r="Z40">
        <v>0</v>
      </c>
    </row>
    <row r="41" spans="1:26" x14ac:dyDescent="0.25">
      <c r="A41" s="150"/>
      <c r="B41" s="150"/>
      <c r="C41" s="150"/>
      <c r="D41" s="150" t="s">
        <v>74</v>
      </c>
      <c r="E41" s="150"/>
      <c r="F41" s="168"/>
      <c r="G41" s="153"/>
      <c r="H41" s="153">
        <f>ROUND((SUM(M33:M40))/1,2)</f>
        <v>0</v>
      </c>
      <c r="I41" s="153">
        <f>ROUND((SUM(I33:I40))/1,2)</f>
        <v>0</v>
      </c>
      <c r="J41" s="150"/>
      <c r="K41" s="150"/>
      <c r="L41" s="150">
        <f>ROUND((SUM(L33:L40))/1,2)</f>
        <v>0</v>
      </c>
      <c r="M41" s="150">
        <f>ROUND((SUM(M33:M40))/1,2)</f>
        <v>0</v>
      </c>
      <c r="N41" s="150"/>
      <c r="O41" s="150"/>
      <c r="P41" s="176">
        <f>ROUND((SUM(P33:P40))/1,2)</f>
        <v>0</v>
      </c>
      <c r="Q41" s="147"/>
      <c r="R41" s="147"/>
      <c r="S41" s="176">
        <f>ROUND((SUM(S33:S40))/1,2)</f>
        <v>0</v>
      </c>
      <c r="T41" s="147"/>
      <c r="U41" s="147"/>
      <c r="V41" s="147"/>
      <c r="W41" s="147"/>
      <c r="X41" s="147"/>
      <c r="Y41" s="147"/>
      <c r="Z41" s="147"/>
    </row>
    <row r="42" spans="1:26" x14ac:dyDescent="0.25">
      <c r="A42" s="1"/>
      <c r="B42" s="1"/>
      <c r="C42" s="1"/>
      <c r="D42" s="1"/>
      <c r="E42" s="1"/>
      <c r="F42" s="161"/>
      <c r="G42" s="143"/>
      <c r="H42" s="143"/>
      <c r="I42" s="143"/>
      <c r="J42" s="1"/>
      <c r="K42" s="1"/>
      <c r="L42" s="1"/>
      <c r="M42" s="1"/>
      <c r="N42" s="1"/>
      <c r="O42" s="1"/>
      <c r="P42" s="1"/>
      <c r="S42" s="1"/>
    </row>
    <row r="43" spans="1:26" x14ac:dyDescent="0.25">
      <c r="A43" s="150"/>
      <c r="B43" s="150"/>
      <c r="C43" s="150"/>
      <c r="D43" s="150" t="s">
        <v>75</v>
      </c>
      <c r="E43" s="150"/>
      <c r="F43" s="168"/>
      <c r="G43" s="151"/>
      <c r="H43" s="151"/>
      <c r="I43" s="151"/>
      <c r="J43" s="150"/>
      <c r="K43" s="150"/>
      <c r="L43" s="150"/>
      <c r="M43" s="150"/>
      <c r="N43" s="150"/>
      <c r="O43" s="150"/>
      <c r="P43" s="150"/>
      <c r="Q43" s="147"/>
      <c r="R43" s="147"/>
      <c r="S43" s="150"/>
      <c r="T43" s="147"/>
      <c r="U43" s="147"/>
      <c r="V43" s="147"/>
      <c r="W43" s="147"/>
      <c r="X43" s="147"/>
      <c r="Y43" s="147"/>
      <c r="Z43" s="147"/>
    </row>
    <row r="44" spans="1:26" ht="24.95" customHeight="1" x14ac:dyDescent="0.25">
      <c r="A44" s="172">
        <v>25</v>
      </c>
      <c r="B44" s="169" t="s">
        <v>161</v>
      </c>
      <c r="C44" s="173" t="s">
        <v>162</v>
      </c>
      <c r="D44" s="169" t="s">
        <v>163</v>
      </c>
      <c r="E44" s="169" t="s">
        <v>104</v>
      </c>
      <c r="F44" s="170">
        <v>10</v>
      </c>
      <c r="G44" s="171"/>
      <c r="H44" s="171"/>
      <c r="I44" s="171">
        <f>ROUND(F44*(G44+H44),2)</f>
        <v>0</v>
      </c>
      <c r="J44" s="169">
        <f>ROUND(F44*(N44),2)</f>
        <v>14.2</v>
      </c>
      <c r="K44" s="1">
        <f>ROUND(F44*(O44),2)</f>
        <v>0</v>
      </c>
      <c r="L44" s="1">
        <f>ROUND(F44*(G44),2)</f>
        <v>0</v>
      </c>
      <c r="M44" s="1"/>
      <c r="N44" s="1">
        <v>1.42</v>
      </c>
      <c r="O44" s="1"/>
      <c r="P44" s="161"/>
      <c r="Q44" s="174"/>
      <c r="R44" s="174"/>
      <c r="S44" s="150"/>
      <c r="V44" s="175">
        <f>ROUND(F44*(X44),3)</f>
        <v>1.7999999999999999E-2</v>
      </c>
      <c r="X44">
        <v>1.8E-3</v>
      </c>
      <c r="Z44">
        <v>0</v>
      </c>
    </row>
    <row r="45" spans="1:26" ht="24.95" customHeight="1" x14ac:dyDescent="0.25">
      <c r="A45" s="172">
        <v>26</v>
      </c>
      <c r="B45" s="169" t="s">
        <v>164</v>
      </c>
      <c r="C45" s="173" t="s">
        <v>165</v>
      </c>
      <c r="D45" s="169" t="s">
        <v>166</v>
      </c>
      <c r="E45" s="169" t="s">
        <v>104</v>
      </c>
      <c r="F45" s="170">
        <v>3</v>
      </c>
      <c r="G45" s="171"/>
      <c r="H45" s="171"/>
      <c r="I45" s="171">
        <f>ROUND(F45*(G45+H45),2)</f>
        <v>0</v>
      </c>
      <c r="J45" s="169">
        <f>ROUND(F45*(N45),2)</f>
        <v>15.9</v>
      </c>
      <c r="K45" s="1">
        <f>ROUND(F45*(O45),2)</f>
        <v>0</v>
      </c>
      <c r="L45" s="1">
        <f>ROUND(F45*(G45),2)</f>
        <v>0</v>
      </c>
      <c r="M45" s="1"/>
      <c r="N45" s="1">
        <v>5.3</v>
      </c>
      <c r="O45" s="1"/>
      <c r="P45" s="161"/>
      <c r="Q45" s="174"/>
      <c r="R45" s="174"/>
      <c r="S45" s="150"/>
      <c r="V45" s="175"/>
      <c r="Z45">
        <v>0</v>
      </c>
    </row>
    <row r="46" spans="1:26" x14ac:dyDescent="0.25">
      <c r="A46" s="150"/>
      <c r="B46" s="150"/>
      <c r="C46" s="150"/>
      <c r="D46" s="150" t="s">
        <v>75</v>
      </c>
      <c r="E46" s="150"/>
      <c r="F46" s="168"/>
      <c r="G46" s="153"/>
      <c r="H46" s="153">
        <f>ROUND((SUM(M43:M45))/1,2)</f>
        <v>0</v>
      </c>
      <c r="I46" s="153">
        <f>ROUND((SUM(I43:I45))/1,2)</f>
        <v>0</v>
      </c>
      <c r="J46" s="150"/>
      <c r="K46" s="150"/>
      <c r="L46" s="150">
        <f>ROUND((SUM(L43:L45))/1,2)</f>
        <v>0</v>
      </c>
      <c r="M46" s="150">
        <f>ROUND((SUM(M43:M45))/1,2)</f>
        <v>0</v>
      </c>
      <c r="N46" s="150"/>
      <c r="O46" s="150"/>
      <c r="P46" s="176">
        <f>ROUND((SUM(P43:P45))/1,2)</f>
        <v>0</v>
      </c>
      <c r="Q46" s="147"/>
      <c r="R46" s="147"/>
      <c r="S46" s="176">
        <f>ROUND((SUM(S43:S45))/1,2)</f>
        <v>0</v>
      </c>
      <c r="T46" s="147"/>
      <c r="U46" s="147"/>
      <c r="V46" s="147"/>
      <c r="W46" s="147"/>
      <c r="X46" s="147"/>
      <c r="Y46" s="147"/>
      <c r="Z46" s="147"/>
    </row>
    <row r="47" spans="1:26" x14ac:dyDescent="0.25">
      <c r="A47" s="1"/>
      <c r="B47" s="1"/>
      <c r="C47" s="1"/>
      <c r="D47" s="1"/>
      <c r="E47" s="1"/>
      <c r="F47" s="161"/>
      <c r="G47" s="143"/>
      <c r="H47" s="143"/>
      <c r="I47" s="143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0"/>
      <c r="B48" s="150"/>
      <c r="C48" s="150"/>
      <c r="D48" s="2" t="s">
        <v>71</v>
      </c>
      <c r="E48" s="150"/>
      <c r="F48" s="168"/>
      <c r="G48" s="153"/>
      <c r="H48" s="153">
        <f>ROUND((SUM(M32:M47))/2,2)</f>
        <v>0</v>
      </c>
      <c r="I48" s="153">
        <f>ROUND((SUM(I32:I47))/2,2)</f>
        <v>0</v>
      </c>
      <c r="J48" s="151"/>
      <c r="K48" s="150"/>
      <c r="L48" s="151">
        <f>ROUND((SUM(L32:L47))/2,2)</f>
        <v>0</v>
      </c>
      <c r="M48" s="151">
        <f>ROUND((SUM(M32:M47))/2,2)</f>
        <v>0</v>
      </c>
      <c r="N48" s="150"/>
      <c r="O48" s="150"/>
      <c r="P48" s="176">
        <f>ROUND((SUM(P32:P47))/2,2)</f>
        <v>0</v>
      </c>
      <c r="S48" s="176">
        <f>ROUND((SUM(S32:S47))/2,2)</f>
        <v>0</v>
      </c>
    </row>
    <row r="49" spans="1:26" x14ac:dyDescent="0.25">
      <c r="A49" s="1"/>
      <c r="B49" s="1"/>
      <c r="C49" s="1"/>
      <c r="D49" s="1"/>
      <c r="E49" s="1"/>
      <c r="F49" s="161"/>
      <c r="G49" s="143"/>
      <c r="H49" s="143"/>
      <c r="I49" s="143"/>
      <c r="J49" s="1"/>
      <c r="K49" s="1"/>
      <c r="L49" s="1"/>
      <c r="M49" s="1"/>
      <c r="N49" s="1"/>
      <c r="O49" s="1"/>
      <c r="P49" s="1"/>
      <c r="S49" s="1"/>
    </row>
    <row r="50" spans="1:26" x14ac:dyDescent="0.25">
      <c r="A50" s="150"/>
      <c r="B50" s="150"/>
      <c r="C50" s="150"/>
      <c r="D50" s="2" t="s">
        <v>76</v>
      </c>
      <c r="E50" s="150"/>
      <c r="F50" s="168"/>
      <c r="G50" s="151"/>
      <c r="H50" s="151"/>
      <c r="I50" s="151"/>
      <c r="J50" s="150"/>
      <c r="K50" s="150"/>
      <c r="L50" s="150"/>
      <c r="M50" s="150"/>
      <c r="N50" s="150"/>
      <c r="O50" s="150"/>
      <c r="P50" s="150"/>
      <c r="Q50" s="147"/>
      <c r="R50" s="147"/>
      <c r="S50" s="150"/>
      <c r="T50" s="147"/>
      <c r="U50" s="147"/>
      <c r="V50" s="147"/>
      <c r="W50" s="147"/>
      <c r="X50" s="147"/>
      <c r="Y50" s="147"/>
      <c r="Z50" s="147"/>
    </row>
    <row r="51" spans="1:26" x14ac:dyDescent="0.25">
      <c r="A51" s="150"/>
      <c r="B51" s="150"/>
      <c r="C51" s="150"/>
      <c r="D51" s="150" t="s">
        <v>77</v>
      </c>
      <c r="E51" s="150"/>
      <c r="F51" s="168"/>
      <c r="G51" s="151"/>
      <c r="H51" s="151"/>
      <c r="I51" s="151"/>
      <c r="J51" s="150"/>
      <c r="K51" s="150"/>
      <c r="L51" s="150"/>
      <c r="M51" s="150"/>
      <c r="N51" s="150"/>
      <c r="O51" s="150"/>
      <c r="P51" s="150"/>
      <c r="Q51" s="147"/>
      <c r="R51" s="147"/>
      <c r="S51" s="150"/>
      <c r="T51" s="147"/>
      <c r="U51" s="147"/>
      <c r="V51" s="147"/>
      <c r="W51" s="147"/>
      <c r="X51" s="147"/>
      <c r="Y51" s="147"/>
      <c r="Z51" s="147"/>
    </row>
    <row r="52" spans="1:26" ht="24.95" customHeight="1" x14ac:dyDescent="0.25">
      <c r="A52" s="172">
        <v>27</v>
      </c>
      <c r="B52" s="169" t="s">
        <v>167</v>
      </c>
      <c r="C52" s="173" t="s">
        <v>168</v>
      </c>
      <c r="D52" s="169" t="s">
        <v>169</v>
      </c>
      <c r="E52" s="169" t="s">
        <v>170</v>
      </c>
      <c r="F52" s="170">
        <v>4</v>
      </c>
      <c r="G52" s="171"/>
      <c r="H52" s="171"/>
      <c r="I52" s="171">
        <f>ROUND(F52*(G52+H52),2)</f>
        <v>0</v>
      </c>
      <c r="J52" s="169">
        <f>ROUND(F52*(N52),2)</f>
        <v>61.8</v>
      </c>
      <c r="K52" s="1">
        <f>ROUND(F52*(O52),2)</f>
        <v>0</v>
      </c>
      <c r="L52" s="1">
        <f>ROUND(F52*(G52),2)</f>
        <v>0</v>
      </c>
      <c r="M52" s="1"/>
      <c r="N52" s="1">
        <v>15.45</v>
      </c>
      <c r="O52" s="1"/>
      <c r="P52" s="161"/>
      <c r="Q52" s="174"/>
      <c r="R52" s="174"/>
      <c r="S52" s="150"/>
      <c r="V52" s="175"/>
      <c r="Z52">
        <v>0</v>
      </c>
    </row>
    <row r="53" spans="1:26" x14ac:dyDescent="0.25">
      <c r="A53" s="150"/>
      <c r="B53" s="150"/>
      <c r="C53" s="150"/>
      <c r="D53" s="150" t="s">
        <v>77</v>
      </c>
      <c r="E53" s="150"/>
      <c r="F53" s="168"/>
      <c r="G53" s="153"/>
      <c r="H53" s="153"/>
      <c r="I53" s="153">
        <f>ROUND((SUM(I51:I52))/1,2)</f>
        <v>0</v>
      </c>
      <c r="J53" s="150"/>
      <c r="K53" s="150"/>
      <c r="L53" s="150">
        <f>ROUND((SUM(L51:L52))/1,2)</f>
        <v>0</v>
      </c>
      <c r="M53" s="150">
        <f>ROUND((SUM(M51:M52))/1,2)</f>
        <v>0</v>
      </c>
      <c r="N53" s="150"/>
      <c r="O53" s="150"/>
      <c r="P53" s="176"/>
      <c r="S53" s="168">
        <f>ROUND((SUM(S51:S52))/1,2)</f>
        <v>0</v>
      </c>
      <c r="V53">
        <f>ROUND((SUM(V51:V52))/1,2)</f>
        <v>0</v>
      </c>
    </row>
    <row r="54" spans="1:26" x14ac:dyDescent="0.25">
      <c r="A54" s="1"/>
      <c r="B54" s="1"/>
      <c r="C54" s="1"/>
      <c r="D54" s="1"/>
      <c r="E54" s="1"/>
      <c r="F54" s="161"/>
      <c r="G54" s="143"/>
      <c r="H54" s="143"/>
      <c r="I54" s="143"/>
      <c r="J54" s="1"/>
      <c r="K54" s="1"/>
      <c r="L54" s="1"/>
      <c r="M54" s="1"/>
      <c r="N54" s="1"/>
      <c r="O54" s="1"/>
      <c r="P54" s="1"/>
      <c r="S54" s="1"/>
    </row>
    <row r="55" spans="1:26" x14ac:dyDescent="0.25">
      <c r="A55" s="150"/>
      <c r="B55" s="150"/>
      <c r="C55" s="150"/>
      <c r="D55" s="2" t="s">
        <v>76</v>
      </c>
      <c r="E55" s="150"/>
      <c r="F55" s="168"/>
      <c r="G55" s="153"/>
      <c r="H55" s="153">
        <f>ROUND((SUM(M50:M54))/2,2)</f>
        <v>0</v>
      </c>
      <c r="I55" s="153">
        <f>ROUND((SUM(I50:I54))/2,2)</f>
        <v>0</v>
      </c>
      <c r="J55" s="150"/>
      <c r="K55" s="150"/>
      <c r="L55" s="150">
        <f>ROUND((SUM(L50:L54))/2,2)</f>
        <v>0</v>
      </c>
      <c r="M55" s="150">
        <f>ROUND((SUM(M50:M54))/2,2)</f>
        <v>0</v>
      </c>
      <c r="N55" s="150"/>
      <c r="O55" s="150"/>
      <c r="P55" s="176"/>
      <c r="S55" s="176">
        <f>ROUND((SUM(S50:S54))/2,2)</f>
        <v>0</v>
      </c>
      <c r="V55">
        <f>ROUND((SUM(V50:V54))/2,2)</f>
        <v>0</v>
      </c>
    </row>
    <row r="56" spans="1:26" x14ac:dyDescent="0.25">
      <c r="A56" s="177"/>
      <c r="B56" s="177"/>
      <c r="C56" s="177"/>
      <c r="D56" s="177" t="s">
        <v>78</v>
      </c>
      <c r="E56" s="177"/>
      <c r="F56" s="178"/>
      <c r="G56" s="179"/>
      <c r="H56" s="179">
        <f>ROUND((SUM(M9:M55))/3,2)</f>
        <v>0</v>
      </c>
      <c r="I56" s="179">
        <f>ROUND((SUM(I9:I55))/3,2)</f>
        <v>0</v>
      </c>
      <c r="J56" s="177"/>
      <c r="K56" s="177">
        <f>ROUND((SUM(K9:K55))/3,2)</f>
        <v>0</v>
      </c>
      <c r="L56" s="177">
        <f>ROUND((SUM(L9:L55))/3,2)</f>
        <v>0</v>
      </c>
      <c r="M56" s="177">
        <f>ROUND((SUM(M9:M55))/3,2)</f>
        <v>0</v>
      </c>
      <c r="N56" s="177"/>
      <c r="O56" s="177"/>
      <c r="P56" s="178"/>
      <c r="Q56" s="180"/>
      <c r="R56" s="180"/>
      <c r="S56" s="178">
        <f>ROUND((SUM(S9:S55))/3,2)</f>
        <v>0</v>
      </c>
      <c r="T56" s="180"/>
      <c r="U56" s="180"/>
      <c r="V56" s="180">
        <f>ROUND((SUM(V9:V55))/3,2)</f>
        <v>6.08</v>
      </c>
      <c r="Z56">
        <f>(SUM(Z9:Z55))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Rekonštrukcia sociálnych zariadení 3. pavilónu pri ZŠ Kukučínova Vranov n. T. / SO 01 - Hlavný  -  diel  Búracie práce dievčatá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172</v>
      </c>
      <c r="C3" s="35"/>
      <c r="D3" s="36"/>
      <c r="E3" s="36"/>
      <c r="F3" s="36"/>
      <c r="G3" s="16"/>
      <c r="H3" s="16"/>
      <c r="I3" s="37" t="s">
        <v>19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21</v>
      </c>
      <c r="J4" s="30"/>
    </row>
    <row r="5" spans="1:23" ht="18" customHeight="1" thickBot="1" x14ac:dyDescent="0.3">
      <c r="A5" s="11"/>
      <c r="B5" s="38" t="s">
        <v>22</v>
      </c>
      <c r="C5" s="19"/>
      <c r="D5" s="16"/>
      <c r="E5" s="16"/>
      <c r="F5" s="39" t="s">
        <v>23</v>
      </c>
      <c r="G5" s="16"/>
      <c r="H5" s="16"/>
      <c r="I5" s="37" t="s">
        <v>24</v>
      </c>
      <c r="J5" s="40" t="s">
        <v>25</v>
      </c>
    </row>
    <row r="6" spans="1:23" ht="20.100000000000001" customHeight="1" thickTop="1" x14ac:dyDescent="0.25">
      <c r="A6" s="11"/>
      <c r="B6" s="201" t="s">
        <v>26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29</v>
      </c>
      <c r="C7" s="42"/>
      <c r="D7" s="17"/>
      <c r="E7" s="17"/>
      <c r="F7" s="17"/>
      <c r="G7" s="50" t="s">
        <v>30</v>
      </c>
      <c r="H7" s="17"/>
      <c r="I7" s="28"/>
      <c r="J7" s="43"/>
    </row>
    <row r="8" spans="1:23" ht="20.100000000000001" customHeight="1" x14ac:dyDescent="0.25">
      <c r="A8" s="11"/>
      <c r="B8" s="204" t="s">
        <v>27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29</v>
      </c>
      <c r="C9" s="19"/>
      <c r="D9" s="16"/>
      <c r="E9" s="16"/>
      <c r="F9" s="16"/>
      <c r="G9" s="39" t="s">
        <v>30</v>
      </c>
      <c r="H9" s="16"/>
      <c r="I9" s="27"/>
      <c r="J9" s="30"/>
    </row>
    <row r="10" spans="1:23" ht="20.100000000000001" customHeight="1" x14ac:dyDescent="0.25">
      <c r="A10" s="11"/>
      <c r="B10" s="204" t="s">
        <v>28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29</v>
      </c>
      <c r="C11" s="19"/>
      <c r="D11" s="16"/>
      <c r="E11" s="16"/>
      <c r="F11" s="16"/>
      <c r="G11" s="39" t="s">
        <v>30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31</v>
      </c>
      <c r="C15" s="84" t="s">
        <v>6</v>
      </c>
      <c r="D15" s="84" t="s">
        <v>58</v>
      </c>
      <c r="E15" s="85" t="s">
        <v>59</v>
      </c>
      <c r="F15" s="97" t="s">
        <v>60</v>
      </c>
      <c r="G15" s="51" t="s">
        <v>36</v>
      </c>
      <c r="H15" s="54" t="s">
        <v>37</v>
      </c>
      <c r="I15" s="26"/>
      <c r="J15" s="48"/>
    </row>
    <row r="16" spans="1:23" ht="18" customHeight="1" x14ac:dyDescent="0.25">
      <c r="A16" s="11"/>
      <c r="B16" s="86">
        <v>1</v>
      </c>
      <c r="C16" s="87" t="s">
        <v>32</v>
      </c>
      <c r="D16" s="88">
        <f>'Rekap 12971'!B15</f>
        <v>0</v>
      </c>
      <c r="E16" s="89">
        <f>'Rekap 12971'!C15</f>
        <v>0</v>
      </c>
      <c r="F16" s="98">
        <f>'Rekap 12971'!D15</f>
        <v>0</v>
      </c>
      <c r="G16" s="52">
        <v>6</v>
      </c>
      <c r="H16" s="107" t="s">
        <v>38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33</v>
      </c>
      <c r="D17" s="70">
        <f>'Rekap 12971'!B24</f>
        <v>0</v>
      </c>
      <c r="E17" s="68">
        <f>'Rekap 12971'!C24</f>
        <v>0</v>
      </c>
      <c r="F17" s="73">
        <f>'Rekap 12971'!D24</f>
        <v>0</v>
      </c>
      <c r="G17" s="53">
        <v>7</v>
      </c>
      <c r="H17" s="108" t="s">
        <v>39</v>
      </c>
      <c r="I17" s="121"/>
      <c r="J17" s="119">
        <f>'SO 12971'!Z91</f>
        <v>0</v>
      </c>
    </row>
    <row r="18" spans="1:26" ht="18" customHeight="1" x14ac:dyDescent="0.25">
      <c r="A18" s="11"/>
      <c r="B18" s="60">
        <v>3</v>
      </c>
      <c r="C18" s="64" t="s">
        <v>34</v>
      </c>
      <c r="D18" s="71"/>
      <c r="E18" s="69"/>
      <c r="F18" s="74"/>
      <c r="G18" s="53">
        <v>8</v>
      </c>
      <c r="H18" s="108" t="s">
        <v>40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35</v>
      </c>
      <c r="D20" s="72"/>
      <c r="E20" s="92"/>
      <c r="F20" s="99">
        <f>SUM(F16:F19)</f>
        <v>0</v>
      </c>
      <c r="G20" s="53">
        <v>10</v>
      </c>
      <c r="H20" s="108" t="s">
        <v>35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48</v>
      </c>
      <c r="C21" s="61" t="s">
        <v>7</v>
      </c>
      <c r="D21" s="67"/>
      <c r="E21" s="18"/>
      <c r="F21" s="90"/>
      <c r="G21" s="57" t="s">
        <v>54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49</v>
      </c>
      <c r="D22" s="79"/>
      <c r="E22" s="81" t="s">
        <v>52</v>
      </c>
      <c r="F22" s="73">
        <f>((F16*U22*0)+(F17*V22*0)+(F18*W22*0))/100</f>
        <v>0</v>
      </c>
      <c r="G22" s="52">
        <v>16</v>
      </c>
      <c r="H22" s="107" t="s">
        <v>55</v>
      </c>
      <c r="I22" s="122" t="s">
        <v>52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50</v>
      </c>
      <c r="D23" s="58"/>
      <c r="E23" s="81" t="s">
        <v>53</v>
      </c>
      <c r="F23" s="74">
        <f>((F16*U23*0)+(F17*V23*0)+(F18*W23*0))/100</f>
        <v>0</v>
      </c>
      <c r="G23" s="53">
        <v>17</v>
      </c>
      <c r="H23" s="108" t="s">
        <v>56</v>
      </c>
      <c r="I23" s="122" t="s">
        <v>52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51</v>
      </c>
      <c r="D24" s="58"/>
      <c r="E24" s="81" t="s">
        <v>52</v>
      </c>
      <c r="F24" s="74">
        <f>((F16*U24*0)+(F17*V24*0)+(F18*W24*0))/100</f>
        <v>0</v>
      </c>
      <c r="G24" s="53">
        <v>18</v>
      </c>
      <c r="H24" s="108" t="s">
        <v>57</v>
      </c>
      <c r="I24" s="122" t="s">
        <v>53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35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63</v>
      </c>
      <c r="D27" s="128"/>
      <c r="E27" s="94"/>
      <c r="F27" s="29"/>
      <c r="G27" s="101" t="s">
        <v>41</v>
      </c>
      <c r="H27" s="96" t="s">
        <v>42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43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44</v>
      </c>
      <c r="I29" s="115">
        <f>J28-SUM('SO 12971'!K9:'SO 12971'!K90)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45</v>
      </c>
      <c r="I30" s="81">
        <f>SUM('SO 12971'!K9:'SO 12971'!K90)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46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47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61</v>
      </c>
      <c r="E33" s="15"/>
      <c r="F33" s="95"/>
      <c r="G33" s="103">
        <v>26</v>
      </c>
      <c r="H33" s="134" t="s">
        <v>62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20</vt:i4>
      </vt:variant>
      <vt:variant>
        <vt:lpstr>Pomenované rozsahy</vt:lpstr>
      </vt:variant>
      <vt:variant>
        <vt:i4>12</vt:i4>
      </vt:variant>
    </vt:vector>
  </HeadingPairs>
  <TitlesOfParts>
    <vt:vector size="32" baseType="lpstr">
      <vt:lpstr>Rekapitulácia</vt:lpstr>
      <vt:lpstr>Krycí list stavby</vt:lpstr>
      <vt:lpstr>Kryci_list 12844</vt:lpstr>
      <vt:lpstr>Rekap 12844</vt:lpstr>
      <vt:lpstr>SO 12844</vt:lpstr>
      <vt:lpstr>Kryci_list 12845</vt:lpstr>
      <vt:lpstr>Rekap 12845</vt:lpstr>
      <vt:lpstr>SO 12845</vt:lpstr>
      <vt:lpstr>Kryci_list 12971</vt:lpstr>
      <vt:lpstr>Rekap 12971</vt:lpstr>
      <vt:lpstr>SO 12971</vt:lpstr>
      <vt:lpstr>Kryci_list 12972</vt:lpstr>
      <vt:lpstr>Rekap 12972</vt:lpstr>
      <vt:lpstr>SO 12972</vt:lpstr>
      <vt:lpstr>Kryci_list 12973</vt:lpstr>
      <vt:lpstr>Rekap 12973</vt:lpstr>
      <vt:lpstr>SO 12973</vt:lpstr>
      <vt:lpstr>Kryci_list 12974</vt:lpstr>
      <vt:lpstr>Rekap 12974</vt:lpstr>
      <vt:lpstr>SO 12974</vt:lpstr>
      <vt:lpstr>'Rekap 12844'!Názvy_tlače</vt:lpstr>
      <vt:lpstr>'Rekap 12845'!Názvy_tlače</vt:lpstr>
      <vt:lpstr>'Rekap 12971'!Názvy_tlače</vt:lpstr>
      <vt:lpstr>'Rekap 12972'!Názvy_tlače</vt:lpstr>
      <vt:lpstr>'Rekap 12973'!Názvy_tlače</vt:lpstr>
      <vt:lpstr>'Rekap 12974'!Názvy_tlače</vt:lpstr>
      <vt:lpstr>'SO 12844'!Názvy_tlače</vt:lpstr>
      <vt:lpstr>'SO 12845'!Názvy_tlače</vt:lpstr>
      <vt:lpstr>'SO 12971'!Názvy_tlače</vt:lpstr>
      <vt:lpstr>'SO 12972'!Názvy_tlače</vt:lpstr>
      <vt:lpstr>'SO 12973'!Názvy_tlače</vt:lpstr>
      <vt:lpstr>'SO 12974'!Názvy_tlače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2019-04-01T08:25:00Z</dcterms:created>
  <dcterms:modified xsi:type="dcterms:W3CDTF">2019-04-01T10:46:12Z</dcterms:modified>
</cp:coreProperties>
</file>