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Dostavba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486" sheetId="3" r:id="rId3"/>
    <sheet name="Rekap 14486" sheetId="4" r:id="rId4"/>
    <sheet name="SO 14486" sheetId="5" r:id="rId5"/>
    <sheet name="Kryci_list 14488" sheetId="6" r:id="rId6"/>
    <sheet name="Rekap 14488" sheetId="7" r:id="rId7"/>
    <sheet name="SO 14488" sheetId="8" r:id="rId8"/>
    <sheet name="Kryci_list 14490" sheetId="9" r:id="rId9"/>
    <sheet name="Rekap 14490" sheetId="10" r:id="rId10"/>
    <sheet name="SO 14490" sheetId="11" r:id="rId11"/>
    <sheet name="Kryci_list 14493" sheetId="12" r:id="rId12"/>
    <sheet name="Rekap 14493" sheetId="13" r:id="rId13"/>
    <sheet name="SO 14493" sheetId="14" r:id="rId14"/>
    <sheet name="Kryci_list 14494" sheetId="15" r:id="rId15"/>
    <sheet name="Rekap 14494" sheetId="16" r:id="rId16"/>
    <sheet name="SO 14494" sheetId="17" r:id="rId17"/>
  </sheets>
  <definedNames>
    <definedName name="_xlnm.Print_Titles" localSheetId="3">'Rekap 14486'!$9:$9</definedName>
    <definedName name="_xlnm.Print_Titles" localSheetId="6">'Rekap 14488'!$9:$9</definedName>
    <definedName name="_xlnm.Print_Titles" localSheetId="9">'Rekap 14490'!$9:$9</definedName>
    <definedName name="_xlnm.Print_Titles" localSheetId="12">'Rekap 14493'!$9:$9</definedName>
    <definedName name="_xlnm.Print_Titles" localSheetId="15">'Rekap 14494'!$9:$9</definedName>
    <definedName name="_xlnm.Print_Titles" localSheetId="4">'SO 14486'!$8:$8</definedName>
    <definedName name="_xlnm.Print_Titles" localSheetId="7">'SO 14488'!$8:$8</definedName>
    <definedName name="_xlnm.Print_Titles" localSheetId="10">'SO 14490'!$8:$8</definedName>
    <definedName name="_xlnm.Print_Titles" localSheetId="13">'SO 14493'!$8:$8</definedName>
    <definedName name="_xlnm.Print_Titles" localSheetId="16">'SO 14494'!$8:$8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6" i="2" s="1"/>
  <c r="J20" i="2" s="1"/>
  <c r="D12" i="1"/>
  <c r="J18" i="2" s="1"/>
  <c r="E11" i="1"/>
  <c r="E10" i="1"/>
  <c r="E9" i="1"/>
  <c r="E8" i="1"/>
  <c r="E7" i="1"/>
  <c r="E12" i="1" s="1"/>
  <c r="J17" i="2" s="1"/>
  <c r="J17" i="15"/>
  <c r="K11" i="1"/>
  <c r="I30" i="15"/>
  <c r="J30" i="15" s="1"/>
  <c r="Z50" i="17"/>
  <c r="E16" i="16"/>
  <c r="V47" i="17"/>
  <c r="V49" i="17" s="1"/>
  <c r="F17" i="16" s="1"/>
  <c r="K46" i="17"/>
  <c r="J46" i="17"/>
  <c r="M46" i="17"/>
  <c r="I46" i="17"/>
  <c r="K45" i="17"/>
  <c r="J45" i="17"/>
  <c r="M45" i="17"/>
  <c r="I45" i="17"/>
  <c r="K44" i="17"/>
  <c r="J44" i="17"/>
  <c r="M44" i="17"/>
  <c r="I44" i="17"/>
  <c r="K43" i="17"/>
  <c r="J43" i="17"/>
  <c r="M43" i="17"/>
  <c r="I43" i="17"/>
  <c r="K42" i="17"/>
  <c r="J42" i="17"/>
  <c r="M42" i="17"/>
  <c r="I42" i="17"/>
  <c r="K41" i="17"/>
  <c r="J41" i="17"/>
  <c r="M41" i="17"/>
  <c r="I41" i="17"/>
  <c r="K40" i="17"/>
  <c r="J40" i="17"/>
  <c r="S40" i="17"/>
  <c r="M40" i="17"/>
  <c r="I40" i="17"/>
  <c r="K39" i="17"/>
  <c r="J39" i="17"/>
  <c r="S39" i="17"/>
  <c r="M39" i="17"/>
  <c r="I39" i="17"/>
  <c r="K38" i="17"/>
  <c r="J38" i="17"/>
  <c r="S38" i="17"/>
  <c r="S47" i="17" s="1"/>
  <c r="F16" i="16" s="1"/>
  <c r="M38" i="17"/>
  <c r="I38" i="17"/>
  <c r="K37" i="17"/>
  <c r="J37" i="17"/>
  <c r="L37" i="17"/>
  <c r="I37" i="17"/>
  <c r="K36" i="17"/>
  <c r="J36" i="17"/>
  <c r="L36" i="17"/>
  <c r="I36" i="17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K30" i="17"/>
  <c r="J30" i="17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L47" i="17" s="1"/>
  <c r="B16" i="16" s="1"/>
  <c r="I22" i="17"/>
  <c r="F12" i="16"/>
  <c r="S16" i="17"/>
  <c r="P16" i="17"/>
  <c r="E12" i="16" s="1"/>
  <c r="H16" i="17"/>
  <c r="M16" i="17"/>
  <c r="C12" i="16" s="1"/>
  <c r="K15" i="17"/>
  <c r="J15" i="17"/>
  <c r="L15" i="17"/>
  <c r="L16" i="17" s="1"/>
  <c r="B12" i="16" s="1"/>
  <c r="I15" i="17"/>
  <c r="I16" i="17" s="1"/>
  <c r="D12" i="16" s="1"/>
  <c r="E11" i="16"/>
  <c r="C11" i="16"/>
  <c r="P12" i="17"/>
  <c r="P18" i="17" s="1"/>
  <c r="E13" i="16" s="1"/>
  <c r="H12" i="17"/>
  <c r="M12" i="17"/>
  <c r="M18" i="17" s="1"/>
  <c r="C13" i="16" s="1"/>
  <c r="K11" i="17"/>
  <c r="K50" i="17" s="1"/>
  <c r="J11" i="17"/>
  <c r="S11" i="17"/>
  <c r="L11" i="17"/>
  <c r="L12" i="17" s="1"/>
  <c r="B11" i="16" s="1"/>
  <c r="I11" i="17"/>
  <c r="J20" i="15"/>
  <c r="J17" i="12"/>
  <c r="K10" i="1"/>
  <c r="I30" i="12"/>
  <c r="J30" i="12" s="1"/>
  <c r="Z36" i="14"/>
  <c r="E14" i="13"/>
  <c r="V33" i="14"/>
  <c r="V35" i="14" s="1"/>
  <c r="F15" i="13" s="1"/>
  <c r="S33" i="14"/>
  <c r="F14" i="13" s="1"/>
  <c r="M33" i="14"/>
  <c r="C14" i="13" s="1"/>
  <c r="K32" i="14"/>
  <c r="J32" i="14"/>
  <c r="L32" i="14"/>
  <c r="L33" i="14" s="1"/>
  <c r="B14" i="13" s="1"/>
  <c r="I32" i="14"/>
  <c r="I33" i="14" s="1"/>
  <c r="D14" i="13" s="1"/>
  <c r="E13" i="13"/>
  <c r="P29" i="14"/>
  <c r="K28" i="14"/>
  <c r="J28" i="14"/>
  <c r="S28" i="14"/>
  <c r="M28" i="14"/>
  <c r="I28" i="14"/>
  <c r="K27" i="14"/>
  <c r="J27" i="14"/>
  <c r="S27" i="14"/>
  <c r="M27" i="14"/>
  <c r="I27" i="14"/>
  <c r="K26" i="14"/>
  <c r="J26" i="14"/>
  <c r="S26" i="14"/>
  <c r="S29" i="14" s="1"/>
  <c r="F13" i="13" s="1"/>
  <c r="M26" i="14"/>
  <c r="M29" i="14" s="1"/>
  <c r="C13" i="13" s="1"/>
  <c r="I26" i="14"/>
  <c r="K25" i="14"/>
  <c r="J25" i="14"/>
  <c r="L25" i="14"/>
  <c r="L29" i="14" s="1"/>
  <c r="B13" i="13" s="1"/>
  <c r="I25" i="14"/>
  <c r="E12" i="13"/>
  <c r="C12" i="13"/>
  <c r="P22" i="14"/>
  <c r="H22" i="14"/>
  <c r="M22" i="14"/>
  <c r="K21" i="14"/>
  <c r="J21" i="14"/>
  <c r="S21" i="14"/>
  <c r="S22" i="14" s="1"/>
  <c r="F12" i="13" s="1"/>
  <c r="L21" i="14"/>
  <c r="L22" i="14" s="1"/>
  <c r="B12" i="13" s="1"/>
  <c r="I21" i="14"/>
  <c r="I22" i="14" s="1"/>
  <c r="D12" i="13" s="1"/>
  <c r="E11" i="13"/>
  <c r="P18" i="14"/>
  <c r="K17" i="14"/>
  <c r="J17" i="14"/>
  <c r="S17" i="14"/>
  <c r="M17" i="14"/>
  <c r="H18" i="14" s="1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36" i="14" s="1"/>
  <c r="J11" i="14"/>
  <c r="L11" i="14"/>
  <c r="L18" i="14" s="1"/>
  <c r="B11" i="13" s="1"/>
  <c r="I11" i="14"/>
  <c r="J20" i="12"/>
  <c r="J17" i="9"/>
  <c r="K9" i="1"/>
  <c r="I30" i="9"/>
  <c r="J30" i="9" s="1"/>
  <c r="Z70" i="11"/>
  <c r="E23" i="10"/>
  <c r="V67" i="11"/>
  <c r="V69" i="11" s="1"/>
  <c r="F24" i="10" s="1"/>
  <c r="M67" i="11"/>
  <c r="M69" i="11" s="1"/>
  <c r="C24" i="10" s="1"/>
  <c r="K66" i="11"/>
  <c r="J66" i="11"/>
  <c r="L66" i="11"/>
  <c r="I66" i="11"/>
  <c r="K65" i="11"/>
  <c r="J65" i="11"/>
  <c r="S65" i="11"/>
  <c r="S67" i="11" s="1"/>
  <c r="L65" i="11"/>
  <c r="I65" i="11"/>
  <c r="E19" i="10"/>
  <c r="P59" i="11"/>
  <c r="K58" i="11"/>
  <c r="J58" i="11"/>
  <c r="S58" i="11"/>
  <c r="M58" i="11"/>
  <c r="I58" i="11"/>
  <c r="K57" i="11"/>
  <c r="J57" i="11"/>
  <c r="S57" i="11"/>
  <c r="M57" i="11"/>
  <c r="I57" i="11"/>
  <c r="K56" i="11"/>
  <c r="J56" i="11"/>
  <c r="S56" i="11"/>
  <c r="M56" i="11"/>
  <c r="I56" i="11"/>
  <c r="K55" i="11"/>
  <c r="J55" i="11"/>
  <c r="S55" i="11"/>
  <c r="M55" i="11"/>
  <c r="I55" i="11"/>
  <c r="K54" i="11"/>
  <c r="J54" i="11"/>
  <c r="L54" i="11"/>
  <c r="I54" i="11"/>
  <c r="K53" i="11"/>
  <c r="J53" i="11"/>
  <c r="L53" i="11"/>
  <c r="I53" i="11"/>
  <c r="K52" i="11"/>
  <c r="J52" i="11"/>
  <c r="S52" i="11"/>
  <c r="L52" i="11"/>
  <c r="I52" i="11"/>
  <c r="K51" i="11"/>
  <c r="J51" i="11"/>
  <c r="S51" i="11"/>
  <c r="L51" i="11"/>
  <c r="I51" i="11"/>
  <c r="K50" i="11"/>
  <c r="J50" i="11"/>
  <c r="L50" i="11"/>
  <c r="I50" i="11"/>
  <c r="K49" i="11"/>
  <c r="J49" i="11"/>
  <c r="S49" i="11"/>
  <c r="L49" i="11"/>
  <c r="I49" i="11"/>
  <c r="K48" i="11"/>
  <c r="J48" i="11"/>
  <c r="S48" i="11"/>
  <c r="L48" i="11"/>
  <c r="I48" i="11"/>
  <c r="K47" i="11"/>
  <c r="J47" i="11"/>
  <c r="S47" i="11"/>
  <c r="S59" i="11" s="1"/>
  <c r="F19" i="10" s="1"/>
  <c r="L47" i="11"/>
  <c r="I47" i="11"/>
  <c r="E18" i="10"/>
  <c r="P44" i="11"/>
  <c r="K43" i="11"/>
  <c r="J43" i="11"/>
  <c r="S43" i="11"/>
  <c r="M43" i="11"/>
  <c r="I43" i="11"/>
  <c r="K42" i="11"/>
  <c r="J42" i="11"/>
  <c r="S42" i="11"/>
  <c r="M42" i="11"/>
  <c r="H44" i="11" s="1"/>
  <c r="I42" i="11"/>
  <c r="K41" i="11"/>
  <c r="J41" i="11"/>
  <c r="S41" i="11"/>
  <c r="M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S37" i="11"/>
  <c r="L37" i="11"/>
  <c r="I37" i="11"/>
  <c r="K36" i="11"/>
  <c r="J36" i="11"/>
  <c r="S36" i="11"/>
  <c r="S44" i="11" s="1"/>
  <c r="F18" i="10" s="1"/>
  <c r="L36" i="11"/>
  <c r="I36" i="11"/>
  <c r="K35" i="11"/>
  <c r="J35" i="11"/>
  <c r="S35" i="11"/>
  <c r="L35" i="11"/>
  <c r="L44" i="11" s="1"/>
  <c r="B18" i="10" s="1"/>
  <c r="I35" i="11"/>
  <c r="P32" i="11"/>
  <c r="K31" i="11"/>
  <c r="J31" i="11"/>
  <c r="S31" i="11"/>
  <c r="M31" i="11"/>
  <c r="I31" i="11"/>
  <c r="K30" i="11"/>
  <c r="J30" i="11"/>
  <c r="L30" i="11"/>
  <c r="I30" i="11"/>
  <c r="K29" i="11"/>
  <c r="J29" i="11"/>
  <c r="L29" i="11"/>
  <c r="I29" i="11"/>
  <c r="K28" i="11"/>
  <c r="J28" i="11"/>
  <c r="S28" i="11"/>
  <c r="L28" i="11"/>
  <c r="I28" i="11"/>
  <c r="K27" i="11"/>
  <c r="J27" i="11"/>
  <c r="S27" i="11"/>
  <c r="L27" i="11"/>
  <c r="I27" i="11"/>
  <c r="E13" i="10"/>
  <c r="C13" i="10"/>
  <c r="S21" i="11"/>
  <c r="F13" i="10" s="1"/>
  <c r="P21" i="11"/>
  <c r="H21" i="11"/>
  <c r="M21" i="11"/>
  <c r="L21" i="11"/>
  <c r="B13" i="10" s="1"/>
  <c r="K20" i="11"/>
  <c r="J20" i="11"/>
  <c r="L20" i="11"/>
  <c r="I20" i="11"/>
  <c r="K19" i="11"/>
  <c r="J19" i="11"/>
  <c r="L19" i="11"/>
  <c r="I19" i="11"/>
  <c r="I21" i="11" s="1"/>
  <c r="D13" i="10" s="1"/>
  <c r="F12" i="10"/>
  <c r="S16" i="11"/>
  <c r="P16" i="11"/>
  <c r="E12" i="10" s="1"/>
  <c r="H16" i="11"/>
  <c r="M16" i="11"/>
  <c r="K15" i="11"/>
  <c r="J15" i="11"/>
  <c r="L15" i="11"/>
  <c r="L16" i="11" s="1"/>
  <c r="B12" i="10" s="1"/>
  <c r="I15" i="11"/>
  <c r="I16" i="11" s="1"/>
  <c r="D12" i="10" s="1"/>
  <c r="E11" i="10"/>
  <c r="C11" i="10"/>
  <c r="P12" i="11"/>
  <c r="H12" i="11"/>
  <c r="M12" i="11"/>
  <c r="M23" i="11" s="1"/>
  <c r="C14" i="10" s="1"/>
  <c r="K11" i="11"/>
  <c r="K70" i="11" s="1"/>
  <c r="J11" i="11"/>
  <c r="S11" i="11"/>
  <c r="L11" i="11"/>
  <c r="L12" i="11" s="1"/>
  <c r="B11" i="10" s="1"/>
  <c r="I11" i="11"/>
  <c r="E18" i="9"/>
  <c r="J20" i="9"/>
  <c r="J17" i="6"/>
  <c r="K8" i="1"/>
  <c r="I30" i="6"/>
  <c r="J30" i="6" s="1"/>
  <c r="Z74" i="8"/>
  <c r="E18" i="7"/>
  <c r="V71" i="8"/>
  <c r="V73" i="8" s="1"/>
  <c r="F19" i="7" s="1"/>
  <c r="K70" i="8"/>
  <c r="J70" i="8"/>
  <c r="S70" i="8"/>
  <c r="M70" i="8"/>
  <c r="I70" i="8"/>
  <c r="K69" i="8"/>
  <c r="J69" i="8"/>
  <c r="S69" i="8"/>
  <c r="M69" i="8"/>
  <c r="I69" i="8"/>
  <c r="K68" i="8"/>
  <c r="J68" i="8"/>
  <c r="S68" i="8"/>
  <c r="M68" i="8"/>
  <c r="I68" i="8"/>
  <c r="K67" i="8"/>
  <c r="J67" i="8"/>
  <c r="S67" i="8"/>
  <c r="M67" i="8"/>
  <c r="I67" i="8"/>
  <c r="K66" i="8"/>
  <c r="J66" i="8"/>
  <c r="S66" i="8"/>
  <c r="M66" i="8"/>
  <c r="I66" i="8"/>
  <c r="K65" i="8"/>
  <c r="J65" i="8"/>
  <c r="L65" i="8"/>
  <c r="I65" i="8"/>
  <c r="K64" i="8"/>
  <c r="J64" i="8"/>
  <c r="L64" i="8"/>
  <c r="I64" i="8"/>
  <c r="K63" i="8"/>
  <c r="J63" i="8"/>
  <c r="S63" i="8"/>
  <c r="L63" i="8"/>
  <c r="I63" i="8"/>
  <c r="K62" i="8"/>
  <c r="J62" i="8"/>
  <c r="S62" i="8"/>
  <c r="L62" i="8"/>
  <c r="I62" i="8"/>
  <c r="K61" i="8"/>
  <c r="J61" i="8"/>
  <c r="S61" i="8"/>
  <c r="L61" i="8"/>
  <c r="I61" i="8"/>
  <c r="K60" i="8"/>
  <c r="J60" i="8"/>
  <c r="S60" i="8"/>
  <c r="L60" i="8"/>
  <c r="I60" i="8"/>
  <c r="K59" i="8"/>
  <c r="J59" i="8"/>
  <c r="S59" i="8"/>
  <c r="S71" i="8" s="1"/>
  <c r="F18" i="7" s="1"/>
  <c r="L59" i="8"/>
  <c r="L71" i="8" s="1"/>
  <c r="B18" i="7" s="1"/>
  <c r="I59" i="8"/>
  <c r="P56" i="8"/>
  <c r="E17" i="7" s="1"/>
  <c r="H56" i="8"/>
  <c r="M56" i="8"/>
  <c r="C17" i="7" s="1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S45" i="8"/>
  <c r="L45" i="8"/>
  <c r="I45" i="8"/>
  <c r="K44" i="8"/>
  <c r="J44" i="8"/>
  <c r="S44" i="8"/>
  <c r="L44" i="8"/>
  <c r="I44" i="8"/>
  <c r="K43" i="8"/>
  <c r="J43" i="8"/>
  <c r="L43" i="8"/>
  <c r="I43" i="8"/>
  <c r="K42" i="8"/>
  <c r="J42" i="8"/>
  <c r="S42" i="8"/>
  <c r="L42" i="8"/>
  <c r="I42" i="8"/>
  <c r="K41" i="8"/>
  <c r="J41" i="8"/>
  <c r="S41" i="8"/>
  <c r="S56" i="8" s="1"/>
  <c r="F17" i="7" s="1"/>
  <c r="L41" i="8"/>
  <c r="I41" i="8"/>
  <c r="I56" i="8" s="1"/>
  <c r="D17" i="7" s="1"/>
  <c r="E16" i="7"/>
  <c r="C16" i="7"/>
  <c r="P38" i="8"/>
  <c r="H38" i="8"/>
  <c r="M38" i="8"/>
  <c r="K37" i="8"/>
  <c r="J37" i="8"/>
  <c r="L37" i="8"/>
  <c r="I37" i="8"/>
  <c r="K36" i="8"/>
  <c r="J36" i="8"/>
  <c r="L36" i="8"/>
  <c r="I36" i="8"/>
  <c r="K35" i="8"/>
  <c r="J35" i="8"/>
  <c r="S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S30" i="8"/>
  <c r="L30" i="8"/>
  <c r="I30" i="8"/>
  <c r="K29" i="8"/>
  <c r="J29" i="8"/>
  <c r="S29" i="8"/>
  <c r="L29" i="8"/>
  <c r="I29" i="8"/>
  <c r="K28" i="8"/>
  <c r="J28" i="8"/>
  <c r="S28" i="8"/>
  <c r="L28" i="8"/>
  <c r="I28" i="8"/>
  <c r="K27" i="8"/>
  <c r="J27" i="8"/>
  <c r="S27" i="8"/>
  <c r="L27" i="8"/>
  <c r="I27" i="8"/>
  <c r="K26" i="8"/>
  <c r="J26" i="8"/>
  <c r="S26" i="8"/>
  <c r="S38" i="8" s="1"/>
  <c r="F16" i="7" s="1"/>
  <c r="L26" i="8"/>
  <c r="L38" i="8" s="1"/>
  <c r="B16" i="7" s="1"/>
  <c r="I26" i="8"/>
  <c r="P23" i="8"/>
  <c r="E15" i="7" s="1"/>
  <c r="K22" i="8"/>
  <c r="J22" i="8"/>
  <c r="S22" i="8"/>
  <c r="M22" i="8"/>
  <c r="I22" i="8"/>
  <c r="K21" i="8"/>
  <c r="J21" i="8"/>
  <c r="S21" i="8"/>
  <c r="M21" i="8"/>
  <c r="I21" i="8"/>
  <c r="K20" i="8"/>
  <c r="J20" i="8"/>
  <c r="L20" i="8"/>
  <c r="I20" i="8"/>
  <c r="K19" i="8"/>
  <c r="J19" i="8"/>
  <c r="S19" i="8"/>
  <c r="L19" i="8"/>
  <c r="I19" i="8"/>
  <c r="P15" i="8"/>
  <c r="E12" i="7" s="1"/>
  <c r="E11" i="7"/>
  <c r="C11" i="7"/>
  <c r="S13" i="8"/>
  <c r="P13" i="8"/>
  <c r="H13" i="8"/>
  <c r="M13" i="8"/>
  <c r="K12" i="8"/>
  <c r="J12" i="8"/>
  <c r="L12" i="8"/>
  <c r="I12" i="8"/>
  <c r="K11" i="8"/>
  <c r="K74" i="8" s="1"/>
  <c r="J11" i="8"/>
  <c r="L11" i="8"/>
  <c r="I11" i="8"/>
  <c r="J20" i="6"/>
  <c r="J17" i="3"/>
  <c r="K7" i="1"/>
  <c r="I30" i="3"/>
  <c r="J30" i="3" s="1"/>
  <c r="Z86" i="5"/>
  <c r="E23" i="4"/>
  <c r="V83" i="5"/>
  <c r="V85" i="5" s="1"/>
  <c r="F24" i="4" s="1"/>
  <c r="M83" i="5"/>
  <c r="C23" i="4" s="1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S83" i="5" s="1"/>
  <c r="F23" i="4" s="1"/>
  <c r="L80" i="5"/>
  <c r="I80" i="5"/>
  <c r="I83" i="5" s="1"/>
  <c r="D23" i="4" s="1"/>
  <c r="P77" i="5"/>
  <c r="E22" i="4" s="1"/>
  <c r="K76" i="5"/>
  <c r="J76" i="5"/>
  <c r="S76" i="5"/>
  <c r="M76" i="5"/>
  <c r="H77" i="5" s="1"/>
  <c r="I76" i="5"/>
  <c r="K75" i="5"/>
  <c r="J75" i="5"/>
  <c r="L75" i="5"/>
  <c r="I75" i="5"/>
  <c r="K74" i="5"/>
  <c r="J74" i="5"/>
  <c r="L74" i="5"/>
  <c r="I74" i="5"/>
  <c r="K73" i="5"/>
  <c r="J73" i="5"/>
  <c r="L73" i="5"/>
  <c r="I73" i="5"/>
  <c r="K72" i="5"/>
  <c r="J72" i="5"/>
  <c r="S72" i="5"/>
  <c r="S77" i="5" s="1"/>
  <c r="F22" i="4" s="1"/>
  <c r="L72" i="5"/>
  <c r="L77" i="5" s="1"/>
  <c r="B22" i="4" s="1"/>
  <c r="I72" i="5"/>
  <c r="P69" i="5"/>
  <c r="E21" i="4" s="1"/>
  <c r="H69" i="5"/>
  <c r="M69" i="5"/>
  <c r="C21" i="4" s="1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S65" i="5"/>
  <c r="L65" i="5"/>
  <c r="I65" i="5"/>
  <c r="K64" i="5"/>
  <c r="J64" i="5"/>
  <c r="S64" i="5"/>
  <c r="S69" i="5" s="1"/>
  <c r="F21" i="4" s="1"/>
  <c r="L64" i="5"/>
  <c r="I64" i="5"/>
  <c r="I69" i="5" s="1"/>
  <c r="D21" i="4" s="1"/>
  <c r="E20" i="4"/>
  <c r="P61" i="5"/>
  <c r="K60" i="5"/>
  <c r="J60" i="5"/>
  <c r="S60" i="5"/>
  <c r="M60" i="5"/>
  <c r="I60" i="5"/>
  <c r="K59" i="5"/>
  <c r="J59" i="5"/>
  <c r="M59" i="5"/>
  <c r="H61" i="5" s="1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S55" i="5"/>
  <c r="S61" i="5" s="1"/>
  <c r="F20" i="4" s="1"/>
  <c r="L55" i="5"/>
  <c r="I55" i="5"/>
  <c r="I61" i="5" s="1"/>
  <c r="D20" i="4" s="1"/>
  <c r="P52" i="5"/>
  <c r="E19" i="4" s="1"/>
  <c r="K51" i="5"/>
  <c r="J51" i="5"/>
  <c r="S51" i="5"/>
  <c r="M51" i="5"/>
  <c r="I51" i="5"/>
  <c r="K50" i="5"/>
  <c r="J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L46" i="5"/>
  <c r="I46" i="5"/>
  <c r="F15" i="4"/>
  <c r="S40" i="5"/>
  <c r="P40" i="5"/>
  <c r="E15" i="4" s="1"/>
  <c r="H40" i="5"/>
  <c r="M40" i="5"/>
  <c r="C15" i="4" s="1"/>
  <c r="K39" i="5"/>
  <c r="J39" i="5"/>
  <c r="L39" i="5"/>
  <c r="L40" i="5" s="1"/>
  <c r="B15" i="4" s="1"/>
  <c r="I39" i="5"/>
  <c r="I40" i="5" s="1"/>
  <c r="D15" i="4" s="1"/>
  <c r="E14" i="4"/>
  <c r="C14" i="4"/>
  <c r="P36" i="5"/>
  <c r="H36" i="5"/>
  <c r="M36" i="5"/>
  <c r="K35" i="5"/>
  <c r="J35" i="5"/>
  <c r="L35" i="5"/>
  <c r="I35" i="5"/>
  <c r="K34" i="5"/>
  <c r="J34" i="5"/>
  <c r="S34" i="5"/>
  <c r="L34" i="5"/>
  <c r="I34" i="5"/>
  <c r="K33" i="5"/>
  <c r="J33" i="5"/>
  <c r="L33" i="5"/>
  <c r="I33" i="5"/>
  <c r="K32" i="5"/>
  <c r="J32" i="5"/>
  <c r="L32" i="5"/>
  <c r="I32" i="5"/>
  <c r="K31" i="5"/>
  <c r="J31" i="5"/>
  <c r="S31" i="5"/>
  <c r="L31" i="5"/>
  <c r="I31" i="5"/>
  <c r="K30" i="5"/>
  <c r="J30" i="5"/>
  <c r="S30" i="5"/>
  <c r="S36" i="5" s="1"/>
  <c r="F14" i="4" s="1"/>
  <c r="L30" i="5"/>
  <c r="I30" i="5"/>
  <c r="I36" i="5" s="1"/>
  <c r="D14" i="4" s="1"/>
  <c r="E13" i="4"/>
  <c r="P27" i="5"/>
  <c r="K26" i="5"/>
  <c r="J26" i="5"/>
  <c r="S26" i="5"/>
  <c r="M26" i="5"/>
  <c r="I26" i="5"/>
  <c r="K25" i="5"/>
  <c r="J25" i="5"/>
  <c r="S25" i="5"/>
  <c r="M25" i="5"/>
  <c r="I25" i="5"/>
  <c r="K24" i="5"/>
  <c r="J24" i="5"/>
  <c r="L24" i="5"/>
  <c r="I24" i="5"/>
  <c r="K23" i="5"/>
  <c r="J23" i="5"/>
  <c r="S23" i="5"/>
  <c r="L23" i="5"/>
  <c r="I23" i="5"/>
  <c r="K22" i="5"/>
  <c r="J22" i="5"/>
  <c r="S22" i="5"/>
  <c r="L22" i="5"/>
  <c r="I22" i="5"/>
  <c r="K21" i="5"/>
  <c r="J21" i="5"/>
  <c r="S21" i="5"/>
  <c r="S27" i="5" s="1"/>
  <c r="F13" i="4" s="1"/>
  <c r="L21" i="5"/>
  <c r="L27" i="5" s="1"/>
  <c r="B13" i="4" s="1"/>
  <c r="I21" i="5"/>
  <c r="E12" i="4"/>
  <c r="C12" i="4"/>
  <c r="P18" i="5"/>
  <c r="H18" i="5"/>
  <c r="M18" i="5"/>
  <c r="K17" i="5"/>
  <c r="J17" i="5"/>
  <c r="S17" i="5"/>
  <c r="L17" i="5"/>
  <c r="I17" i="5"/>
  <c r="K16" i="5"/>
  <c r="J16" i="5"/>
  <c r="L16" i="5"/>
  <c r="I16" i="5"/>
  <c r="K15" i="5"/>
  <c r="J15" i="5"/>
  <c r="S15" i="5"/>
  <c r="S18" i="5" s="1"/>
  <c r="F12" i="4" s="1"/>
  <c r="L15" i="5"/>
  <c r="I15" i="5"/>
  <c r="I18" i="5" s="1"/>
  <c r="D12" i="4" s="1"/>
  <c r="P12" i="5"/>
  <c r="P42" i="5" s="1"/>
  <c r="E16" i="4" s="1"/>
  <c r="H12" i="5"/>
  <c r="M12" i="5"/>
  <c r="I12" i="5"/>
  <c r="D11" i="4" s="1"/>
  <c r="K11" i="5"/>
  <c r="K86" i="5" s="1"/>
  <c r="J11" i="5"/>
  <c r="S11" i="5"/>
  <c r="L11" i="5"/>
  <c r="I11" i="5"/>
  <c r="J20" i="3"/>
  <c r="L18" i="5" l="1"/>
  <c r="B12" i="4" s="1"/>
  <c r="I27" i="5"/>
  <c r="D13" i="4" s="1"/>
  <c r="H27" i="5"/>
  <c r="L36" i="5"/>
  <c r="B14" i="4" s="1"/>
  <c r="I52" i="5"/>
  <c r="D19" i="4" s="1"/>
  <c r="L61" i="5"/>
  <c r="B20" i="4" s="1"/>
  <c r="L69" i="5"/>
  <c r="B21" i="4" s="1"/>
  <c r="I77" i="5"/>
  <c r="D22" i="4" s="1"/>
  <c r="L83" i="5"/>
  <c r="B23" i="4" s="1"/>
  <c r="I23" i="8"/>
  <c r="D15" i="7" s="1"/>
  <c r="I38" i="8"/>
  <c r="D16" i="7" s="1"/>
  <c r="L56" i="8"/>
  <c r="B17" i="7" s="1"/>
  <c r="I71" i="8"/>
  <c r="D18" i="7" s="1"/>
  <c r="M71" i="8"/>
  <c r="C18" i="7" s="1"/>
  <c r="I44" i="11"/>
  <c r="D18" i="10" s="1"/>
  <c r="M44" i="11"/>
  <c r="C18" i="10" s="1"/>
  <c r="I59" i="11"/>
  <c r="D19" i="10" s="1"/>
  <c r="L59" i="11"/>
  <c r="B19" i="10" s="1"/>
  <c r="M59" i="11"/>
  <c r="C19" i="10" s="1"/>
  <c r="L67" i="11"/>
  <c r="B23" i="10" s="1"/>
  <c r="I29" i="14"/>
  <c r="D13" i="13" s="1"/>
  <c r="H29" i="14"/>
  <c r="I12" i="17"/>
  <c r="D11" i="16" s="1"/>
  <c r="L18" i="17"/>
  <c r="B13" i="16" s="1"/>
  <c r="I47" i="17"/>
  <c r="D16" i="16" s="1"/>
  <c r="M47" i="17"/>
  <c r="C16" i="16" s="1"/>
  <c r="L49" i="17"/>
  <c r="B17" i="16" s="1"/>
  <c r="D18" i="15" s="1"/>
  <c r="S49" i="17"/>
  <c r="E17" i="16" s="1"/>
  <c r="V50" i="17"/>
  <c r="F19" i="16" s="1"/>
  <c r="S12" i="17"/>
  <c r="F11" i="16" s="1"/>
  <c r="H18" i="17"/>
  <c r="S18" i="17"/>
  <c r="F13" i="16" s="1"/>
  <c r="H49" i="17"/>
  <c r="D16" i="15"/>
  <c r="E16" i="15"/>
  <c r="S18" i="14"/>
  <c r="F11" i="13" s="1"/>
  <c r="L35" i="14"/>
  <c r="B15" i="13" s="1"/>
  <c r="D16" i="12" s="1"/>
  <c r="S35" i="14"/>
  <c r="E15" i="13" s="1"/>
  <c r="V36" i="14"/>
  <c r="F17" i="13" s="1"/>
  <c r="I18" i="14"/>
  <c r="D11" i="13" s="1"/>
  <c r="M18" i="14"/>
  <c r="H35" i="14" s="1"/>
  <c r="I12" i="11"/>
  <c r="D11" i="10" s="1"/>
  <c r="L23" i="11"/>
  <c r="B14" i="10" s="1"/>
  <c r="D16" i="9" s="1"/>
  <c r="L32" i="11"/>
  <c r="B17" i="10" s="1"/>
  <c r="H32" i="11"/>
  <c r="I32" i="11"/>
  <c r="D17" i="10" s="1"/>
  <c r="E17" i="10"/>
  <c r="P61" i="11"/>
  <c r="E20" i="10" s="1"/>
  <c r="S12" i="11"/>
  <c r="F11" i="10" s="1"/>
  <c r="C12" i="10"/>
  <c r="I23" i="11"/>
  <c r="D14" i="10" s="1"/>
  <c r="F16" i="9" s="1"/>
  <c r="P23" i="11"/>
  <c r="E14" i="10" s="1"/>
  <c r="M32" i="11"/>
  <c r="C17" i="10" s="1"/>
  <c r="F23" i="10"/>
  <c r="S69" i="11"/>
  <c r="E24" i="10" s="1"/>
  <c r="H59" i="11"/>
  <c r="I67" i="11"/>
  <c r="D23" i="10" s="1"/>
  <c r="C23" i="10"/>
  <c r="L69" i="11"/>
  <c r="B24" i="10" s="1"/>
  <c r="D18" i="9" s="1"/>
  <c r="V70" i="11"/>
  <c r="F26" i="10" s="1"/>
  <c r="H23" i="11"/>
  <c r="S32" i="11"/>
  <c r="F17" i="10" s="1"/>
  <c r="H69" i="11"/>
  <c r="E16" i="9"/>
  <c r="I13" i="8"/>
  <c r="D11" i="7" s="1"/>
  <c r="F11" i="7"/>
  <c r="H15" i="8"/>
  <c r="M15" i="8"/>
  <c r="C12" i="7" s="1"/>
  <c r="S15" i="8"/>
  <c r="F12" i="7" s="1"/>
  <c r="L23" i="8"/>
  <c r="B15" i="7" s="1"/>
  <c r="H23" i="8"/>
  <c r="S23" i="8"/>
  <c r="F15" i="7" s="1"/>
  <c r="V74" i="8"/>
  <c r="F21" i="7" s="1"/>
  <c r="L13" i="8"/>
  <c r="B11" i="7" s="1"/>
  <c r="I15" i="8"/>
  <c r="D12" i="7" s="1"/>
  <c r="F16" i="6" s="1"/>
  <c r="L15" i="8"/>
  <c r="B12" i="7" s="1"/>
  <c r="D16" i="6" s="1"/>
  <c r="M23" i="8"/>
  <c r="C15" i="7" s="1"/>
  <c r="E16" i="6"/>
  <c r="L12" i="5"/>
  <c r="B11" i="4" s="1"/>
  <c r="S12" i="5"/>
  <c r="F11" i="4" s="1"/>
  <c r="C11" i="4"/>
  <c r="E11" i="4"/>
  <c r="M27" i="5"/>
  <c r="C13" i="4" s="1"/>
  <c r="L42" i="5"/>
  <c r="B16" i="4" s="1"/>
  <c r="D16" i="3" s="1"/>
  <c r="L52" i="5"/>
  <c r="B19" i="4" s="1"/>
  <c r="H52" i="5"/>
  <c r="S52" i="5"/>
  <c r="F19" i="4" s="1"/>
  <c r="M61" i="5"/>
  <c r="C20" i="4" s="1"/>
  <c r="M77" i="5"/>
  <c r="C22" i="4" s="1"/>
  <c r="I85" i="5"/>
  <c r="D24" i="4" s="1"/>
  <c r="F17" i="3" s="1"/>
  <c r="V86" i="5"/>
  <c r="F26" i="4" s="1"/>
  <c r="H42" i="5"/>
  <c r="S42" i="5"/>
  <c r="F16" i="4" s="1"/>
  <c r="M52" i="5"/>
  <c r="C19" i="4" s="1"/>
  <c r="H85" i="5" l="1"/>
  <c r="I42" i="5"/>
  <c r="D16" i="4" s="1"/>
  <c r="F16" i="3" s="1"/>
  <c r="J24" i="3" s="1"/>
  <c r="J22" i="6"/>
  <c r="J23" i="6"/>
  <c r="I73" i="8"/>
  <c r="D19" i="7" s="1"/>
  <c r="F17" i="6" s="1"/>
  <c r="D18" i="2"/>
  <c r="M35" i="14"/>
  <c r="C15" i="13" s="1"/>
  <c r="E16" i="12" s="1"/>
  <c r="D16" i="2"/>
  <c r="L50" i="17"/>
  <c r="B19" i="16" s="1"/>
  <c r="S50" i="17"/>
  <c r="E19" i="16" s="1"/>
  <c r="I18" i="17"/>
  <c r="D13" i="16" s="1"/>
  <c r="F16" i="15" s="1"/>
  <c r="M49" i="17"/>
  <c r="I49" i="17"/>
  <c r="D17" i="16" s="1"/>
  <c r="F18" i="15" s="1"/>
  <c r="F18" i="2" s="1"/>
  <c r="I50" i="17"/>
  <c r="J23" i="15"/>
  <c r="F24" i="15"/>
  <c r="F22" i="15"/>
  <c r="F20" i="15"/>
  <c r="J24" i="15"/>
  <c r="J22" i="15"/>
  <c r="F23" i="15"/>
  <c r="I35" i="14"/>
  <c r="D15" i="13" s="1"/>
  <c r="F16" i="12" s="1"/>
  <c r="F23" i="12" s="1"/>
  <c r="S36" i="14"/>
  <c r="E17" i="13" s="1"/>
  <c r="H36" i="14"/>
  <c r="C11" i="13"/>
  <c r="I36" i="14"/>
  <c r="L36" i="14"/>
  <c r="B17" i="13" s="1"/>
  <c r="J22" i="12"/>
  <c r="J24" i="12"/>
  <c r="F24" i="12"/>
  <c r="J23" i="12"/>
  <c r="F22" i="12"/>
  <c r="F20" i="12"/>
  <c r="H61" i="11"/>
  <c r="I61" i="11"/>
  <c r="D20" i="10" s="1"/>
  <c r="F17" i="9" s="1"/>
  <c r="F17" i="2" s="1"/>
  <c r="S23" i="11"/>
  <c r="F14" i="10" s="1"/>
  <c r="S61" i="11"/>
  <c r="F20" i="10" s="1"/>
  <c r="I69" i="11"/>
  <c r="D24" i="10" s="1"/>
  <c r="F18" i="9" s="1"/>
  <c r="M61" i="11"/>
  <c r="C20" i="10" s="1"/>
  <c r="E17" i="9" s="1"/>
  <c r="L61" i="11"/>
  <c r="S70" i="11"/>
  <c r="E26" i="10" s="1"/>
  <c r="J22" i="9"/>
  <c r="J24" i="9"/>
  <c r="F20" i="9"/>
  <c r="S73" i="8"/>
  <c r="E19" i="7" s="1"/>
  <c r="L73" i="8"/>
  <c r="B19" i="7" s="1"/>
  <c r="D17" i="6" s="1"/>
  <c r="I74" i="8"/>
  <c r="H73" i="8"/>
  <c r="H74" i="8"/>
  <c r="M73" i="8"/>
  <c r="C19" i="7" s="1"/>
  <c r="E17" i="6" s="1"/>
  <c r="S74" i="8"/>
  <c r="E21" i="7" s="1"/>
  <c r="M74" i="8"/>
  <c r="C21" i="7" s="1"/>
  <c r="L74" i="8"/>
  <c r="B21" i="7" s="1"/>
  <c r="M85" i="5"/>
  <c r="C24" i="4" s="1"/>
  <c r="E17" i="3" s="1"/>
  <c r="L85" i="5"/>
  <c r="B24" i="4" s="1"/>
  <c r="D17" i="3" s="1"/>
  <c r="M42" i="5"/>
  <c r="S85" i="5"/>
  <c r="E24" i="4" s="1"/>
  <c r="I86" i="5"/>
  <c r="J22" i="3"/>
  <c r="F24" i="3"/>
  <c r="F20" i="3"/>
  <c r="D26" i="4" l="1"/>
  <c r="B7" i="1"/>
  <c r="F23" i="3"/>
  <c r="F22" i="3"/>
  <c r="J23" i="3"/>
  <c r="F16" i="2"/>
  <c r="D21" i="7"/>
  <c r="B8" i="1"/>
  <c r="E17" i="2"/>
  <c r="F20" i="6"/>
  <c r="J24" i="6"/>
  <c r="J26" i="6" s="1"/>
  <c r="F24" i="6"/>
  <c r="F22" i="6"/>
  <c r="F22" i="2" s="1"/>
  <c r="F23" i="6"/>
  <c r="J24" i="2"/>
  <c r="J23" i="9"/>
  <c r="J23" i="2" s="1"/>
  <c r="F22" i="9"/>
  <c r="I70" i="11"/>
  <c r="F24" i="9"/>
  <c r="D17" i="13"/>
  <c r="B10" i="1"/>
  <c r="M36" i="14"/>
  <c r="C17" i="13" s="1"/>
  <c r="J22" i="2"/>
  <c r="F24" i="2"/>
  <c r="D19" i="16"/>
  <c r="B11" i="1"/>
  <c r="F20" i="2"/>
  <c r="C17" i="16"/>
  <c r="E18" i="15" s="1"/>
  <c r="E18" i="2" s="1"/>
  <c r="H50" i="17"/>
  <c r="M50" i="17"/>
  <c r="C19" i="16" s="1"/>
  <c r="J26" i="15"/>
  <c r="J26" i="12"/>
  <c r="M70" i="11"/>
  <c r="C26" i="10" s="1"/>
  <c r="F23" i="9"/>
  <c r="F23" i="2" s="1"/>
  <c r="B20" i="10"/>
  <c r="D17" i="9" s="1"/>
  <c r="D17" i="2" s="1"/>
  <c r="L70" i="11"/>
  <c r="B26" i="10" s="1"/>
  <c r="H70" i="11"/>
  <c r="C16" i="4"/>
  <c r="E16" i="3" s="1"/>
  <c r="E16" i="2" s="1"/>
  <c r="H86" i="5"/>
  <c r="M86" i="5"/>
  <c r="C26" i="4" s="1"/>
  <c r="S86" i="5"/>
  <c r="E26" i="4" s="1"/>
  <c r="L86" i="5"/>
  <c r="B26" i="4" s="1"/>
  <c r="J26" i="3"/>
  <c r="J28" i="3" l="1"/>
  <c r="C7" i="1"/>
  <c r="G7" i="1" s="1"/>
  <c r="J28" i="6"/>
  <c r="I29" i="6" s="1"/>
  <c r="J29" i="6" s="1"/>
  <c r="J31" i="6" s="1"/>
  <c r="C8" i="1"/>
  <c r="G8" i="1" s="1"/>
  <c r="D26" i="10"/>
  <c r="B9" i="1"/>
  <c r="J26" i="9"/>
  <c r="J28" i="12"/>
  <c r="C10" i="1"/>
  <c r="G10" i="1"/>
  <c r="J26" i="2"/>
  <c r="J28" i="2" s="1"/>
  <c r="J28" i="15"/>
  <c r="C11" i="1"/>
  <c r="B12" i="1"/>
  <c r="G11" i="1"/>
  <c r="I29" i="15"/>
  <c r="J29" i="15" s="1"/>
  <c r="J31" i="15" s="1"/>
  <c r="I29" i="12"/>
  <c r="J29" i="12" s="1"/>
  <c r="J31" i="12" s="1"/>
  <c r="I29" i="3"/>
  <c r="J29" i="3" s="1"/>
  <c r="J31" i="3" s="1"/>
  <c r="J28" i="9" l="1"/>
  <c r="I29" i="9" s="1"/>
  <c r="J29" i="9" s="1"/>
  <c r="J31" i="9" s="1"/>
  <c r="C9" i="1"/>
  <c r="G9" i="1" s="1"/>
  <c r="G12" i="1" s="1"/>
  <c r="B13" i="1" s="1"/>
  <c r="B14" i="1" s="1"/>
  <c r="C12" i="1" l="1"/>
  <c r="G14" i="1"/>
  <c r="I30" i="2"/>
  <c r="J30" i="2" s="1"/>
  <c r="I29" i="2"/>
  <c r="J29" i="2" s="1"/>
  <c r="G13" i="1"/>
  <c r="G15" i="1" l="1"/>
  <c r="J31" i="2"/>
</calcChain>
</file>

<file path=xl/sharedStrings.xml><?xml version="1.0" encoding="utf-8"?>
<sst xmlns="http://schemas.openxmlformats.org/spreadsheetml/2006/main" count="1326" uniqueCount="477">
  <si>
    <t>Rekapitulácia rozpočtu</t>
  </si>
  <si>
    <t>Stavba Stavebné úpravy dostavanej telocvične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</si>
  <si>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</si>
  <si>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</si>
  <si>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</si>
  <si>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</si>
  <si>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</si>
  <si>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</si>
  <si>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</si>
  <si>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</si>
  <si>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</si>
  <si>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</si>
  <si>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Stavebná časť</t>
  </si>
  <si>
    <t>SO 02 - Vnútorný vodovod</t>
  </si>
  <si>
    <t>SO 03 - Vykurovanie</t>
  </si>
  <si>
    <t>SO 04 - Vonkajšia kanalizácia</t>
  </si>
  <si>
    <t>SO 05 - Elektroinštalácia</t>
  </si>
  <si>
    <t>Krycí list rozpočtu</t>
  </si>
  <si>
    <t xml:space="preserve">Miesto:  </t>
  </si>
  <si>
    <t>Objekt SO 01 - Stavebná časť</t>
  </si>
  <si>
    <t xml:space="preserve">Ks: </t>
  </si>
  <si>
    <t xml:space="preserve">Zákazka: </t>
  </si>
  <si>
    <t>Spracoval: Ing. Ján Halgaš</t>
  </si>
  <si>
    <t xml:space="preserve">Dňa </t>
  </si>
  <si>
    <t>26.11.2019</t>
  </si>
  <si>
    <t>Odberateľ: ZŠ Kukučínova</t>
  </si>
  <si>
    <t>Projektant: Ing. arch. Jozef Bednár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</si>
  <si>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</si>
  <si>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</si>
  <si>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</si>
  <si>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</si>
  <si>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</si>
  <si>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</si>
  <si>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</si>
  <si>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</si>
  <si>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</si>
  <si>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</si>
  <si>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</si>
  <si>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</si>
  <si>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</si>
  <si>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</si>
  <si>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</si>
  <si>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</si>
  <si>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</si>
  <si>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</si>
  <si>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</si>
  <si>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</si>
  <si>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</si>
  <si>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</si>
  <si>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</si>
  <si>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</si>
  <si>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</si>
  <si>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</si>
  <si>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</si>
  <si>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</si>
  <si>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</si>
  <si>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</si>
  <si>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</si>
  <si>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</si>
  <si>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</si>
  <si>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</si>
  <si>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</si>
  <si>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</si>
  <si>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</si>
  <si>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</si>
  <si>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26.11.2019</t>
  </si>
  <si>
    <t>Prehľad rozpočtových nákladov</t>
  </si>
  <si>
    <t>Práce HSV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</si>
  <si>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</si>
  <si>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</si>
  <si>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</si>
  <si>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</si>
  <si>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</si>
  <si>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</si>
  <si>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DREVOSTAVBY</t>
  </si>
  <si>
    <t>KONŠTRUKCIE STOLÁRSKE</t>
  </si>
  <si>
    <t>PODLAHY A OBKLADY KERAMICKÉ-DLAŽBY</t>
  </si>
  <si>
    <t>PODLAHY A OBKLADY KERAMICKÉ-OBKLADY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</si>
  <si>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</si>
  <si>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</si>
  <si>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</si>
  <si>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</si>
  <si>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</si>
  <si>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</si>
  <si>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</si>
  <si>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</si>
  <si>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</si>
  <si>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</si>
  <si>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</si>
  <si>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</si>
  <si>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</si>
  <si>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Stavebné úpravy dostavanej telocvične</t>
  </si>
  <si>
    <t xml:space="preserve"> 11/A 1</t>
  </si>
  <si>
    <t xml:space="preserve"> 342273150</t>
  </si>
  <si>
    <t>Priečky z tvárnic PORFIX hr. 150 mm P2-500 hladkých, na MVC a lepidlo PORFIX alebo ekvivalent (150x250x500)</t>
  </si>
  <si>
    <t>m2</t>
  </si>
  <si>
    <t xml:space="preserve"> 430321313</t>
  </si>
  <si>
    <t>Schodiskové konštrukcie, betón železový tr. C 16/20</t>
  </si>
  <si>
    <t>m3</t>
  </si>
  <si>
    <t xml:space="preserve"> 431351122</t>
  </si>
  <si>
    <t>Debnenie podest a postupňových dosiek pôdorysne priamočiary</t>
  </si>
  <si>
    <t xml:space="preserve"> 12/A 1</t>
  </si>
  <si>
    <t xml:space="preserve"> 317121102</t>
  </si>
  <si>
    <t>Debnenie podest a postupňových dosiek pôdorysne priamočiary oddebnenie</t>
  </si>
  <si>
    <t xml:space="preserve"> 612465111</t>
  </si>
  <si>
    <t>Príprava vnútorného podkladu stien BAUMIT, cementový Prednástrek (Baumit Vorspritzer 2 mm) alebo ekvivalent (, ručné nanášanie</t>
  </si>
  <si>
    <t xml:space="preserve"> 612473182</t>
  </si>
  <si>
    <t>Vnútorná omietka vápennocement. zo suchých zmesí i v schodisku, muriva druhu, štuková</t>
  </si>
  <si>
    <t xml:space="preserve"> 642942111</t>
  </si>
  <si>
    <t>Osadenie oceľovej dverovej zárubne alebo rámu, plochy otvoru do 2,5 m2</t>
  </si>
  <si>
    <t>ks</t>
  </si>
  <si>
    <t>K</t>
  </si>
  <si>
    <t xml:space="preserve"> 612481121</t>
  </si>
  <si>
    <t>Potiahnutie vnútorných stien sklotextílnou mriežkou s vložením bez lepidla</t>
  </si>
  <si>
    <t>S/S50</t>
  </si>
  <si>
    <t xml:space="preserve"> 5533198400</t>
  </si>
  <si>
    <t xml:space="preserve">Zárubňa oceľová CgU 60x197x16cm </t>
  </si>
  <si>
    <t>kus</t>
  </si>
  <si>
    <t xml:space="preserve"> 5533198500</t>
  </si>
  <si>
    <t xml:space="preserve">Zárubňa oceľová CgU 80x197x16cm </t>
  </si>
  <si>
    <t xml:space="preserve">  3/A 1</t>
  </si>
  <si>
    <t xml:space="preserve"> 941955001</t>
  </si>
  <si>
    <t>Lešenie ľahké pracovné pomocné, s výškou lešeňovej podlahy do 1,20 m</t>
  </si>
  <si>
    <t xml:space="preserve"> 943943221</t>
  </si>
  <si>
    <t>Montáž lešenia priestorového ľahkého bez podláh pri zaťaženie do 2 kPa, výšky do 10 m</t>
  </si>
  <si>
    <t xml:space="preserve"> 943943292</t>
  </si>
  <si>
    <t>Príplatok za prvý a každý ďalší i začatý mesiac používania lešenia priestorového ľahkého bez podláh výšky do 10 m a nad 10 do 22 m</t>
  </si>
  <si>
    <t xml:space="preserve"> 943955021</t>
  </si>
  <si>
    <t>Montáž lešeňovej podlahy s priečnikmu</t>
  </si>
  <si>
    <t xml:space="preserve">  3/B 1</t>
  </si>
  <si>
    <t xml:space="preserve"> 943943821</t>
  </si>
  <si>
    <t>Demontáž lešenia priestorového ľahkého bez podláh pri zaťaženie do 2 kPa, výšky do 10 m</t>
  </si>
  <si>
    <t xml:space="preserve"> 13/B 1</t>
  </si>
  <si>
    <t xml:space="preserve"> 961043111</t>
  </si>
  <si>
    <t>Búranie základov z betónu prostého alebo preloženého kameňom,  -2,20000t</t>
  </si>
  <si>
    <t xml:space="preserve"> 998011001</t>
  </si>
  <si>
    <t>Presun hmôt pre budovy  (801, 803, 812), zvislá konštr. z tehál, tvárnic, z kovu výšky do 6 m</t>
  </si>
  <si>
    <t>t</t>
  </si>
  <si>
    <t>763/A 1</t>
  </si>
  <si>
    <t xml:space="preserve"> 998763201</t>
  </si>
  <si>
    <t>Presun hmôt pre drevostavby v objektoch výšky do 12 m</t>
  </si>
  <si>
    <t>%</t>
  </si>
  <si>
    <t>763/A 2</t>
  </si>
  <si>
    <t xml:space="preserve"> 763133410</t>
  </si>
  <si>
    <t>SDK podhľad  závesná dvojvrstvová kca v jednej rovine, profil CD a UD, dosky hr. 12,5 mm</t>
  </si>
  <si>
    <t xml:space="preserve"> 763135025</t>
  </si>
  <si>
    <t>Kazetový podhľad Rigips 600 x 600 mm, hrana A, konštrukcia viditeľná, doska Casoprano Casostar alebo ekvivalent ( biela</t>
  </si>
  <si>
    <t xml:space="preserve"> 763182291</t>
  </si>
  <si>
    <t>Montáž zárubní oceľových ostatných pre SDK  jednokrídlových</t>
  </si>
  <si>
    <t xml:space="preserve"> 763115812a</t>
  </si>
  <si>
    <t xml:space="preserve">Priečka SDK hr. 100 mm dvojito opláštená doskami hr.12.5 mm </t>
  </si>
  <si>
    <t xml:space="preserve"> 5533125000</t>
  </si>
  <si>
    <t>Zárubňa oceľová pre sadrokartón</t>
  </si>
  <si>
    <t>766/A 1</t>
  </si>
  <si>
    <t xml:space="preserve"> 766124100</t>
  </si>
  <si>
    <t>Montáž deliacich sanitárnych priečok</t>
  </si>
  <si>
    <t xml:space="preserve"> 766662112</t>
  </si>
  <si>
    <t>Montáž dverového krídla  jednokrídlového, do zárubne</t>
  </si>
  <si>
    <t xml:space="preserve"> 998766201</t>
  </si>
  <si>
    <t>Presun hmot pre konštrukcie stolárske v objektoch výšky do 6 m</t>
  </si>
  <si>
    <t>M</t>
  </si>
  <si>
    <t xml:space="preserve"> 615666</t>
  </si>
  <si>
    <t>Deliace sanitárne priečky s výškou 2000 mm z toho nožičky 100 mm, aj s dvierkami</t>
  </si>
  <si>
    <t>P/PE</t>
  </si>
  <si>
    <t xml:space="preserve"> 5491502040</t>
  </si>
  <si>
    <t>Kovanie - 2x kľučka, FAB alebo ekvivalent (</t>
  </si>
  <si>
    <t>S/S90</t>
  </si>
  <si>
    <t xml:space="preserve"> 6117103100</t>
  </si>
  <si>
    <t>Dvere vnútorné jednokrídlové, plné, šírka 600-900 mm</t>
  </si>
  <si>
    <t>771/A 1</t>
  </si>
  <si>
    <t xml:space="preserve"> 771275107</t>
  </si>
  <si>
    <t xml:space="preserve">Montáž schodiskových stupňov z dlažby do tmelu </t>
  </si>
  <si>
    <t xml:space="preserve"> 771541111</t>
  </si>
  <si>
    <t>Montáž podláh z dlaždíc  kladených do tmelu v obmedzenom priestore v</t>
  </si>
  <si>
    <t xml:space="preserve"> 998771201</t>
  </si>
  <si>
    <t>Presun hmôt pre podlahy z dlaždíc v objektoch výšky do 6m</t>
  </si>
  <si>
    <t xml:space="preserve"> 5978651460</t>
  </si>
  <si>
    <t>Dlaždice keramické</t>
  </si>
  <si>
    <t>R/RE</t>
  </si>
  <si>
    <t xml:space="preserve"> 5976498071</t>
  </si>
  <si>
    <t>Dlaždice keramické mrazuvzdorné</t>
  </si>
  <si>
    <t>771/A 2</t>
  </si>
  <si>
    <t xml:space="preserve"> 781491111</t>
  </si>
  <si>
    <t>Montáž plastových profilov pre obklad do tmelu - roh steny</t>
  </si>
  <si>
    <t>m</t>
  </si>
  <si>
    <t xml:space="preserve"> 998781201</t>
  </si>
  <si>
    <t>Presun hmôt pre obklady keramické v objektoch výšky do 6 m</t>
  </si>
  <si>
    <t xml:space="preserve"> 781445272</t>
  </si>
  <si>
    <t>Montáž obkladov vnútor. stien z obkladačiek kladených do tmelu flexibilného</t>
  </si>
  <si>
    <t xml:space="preserve"> 597658200A</t>
  </si>
  <si>
    <t xml:space="preserve">Obkladačky keramické glazované jednofarebné hladké </t>
  </si>
  <si>
    <t>S/S20</t>
  </si>
  <si>
    <t xml:space="preserve"> 2830000100</t>
  </si>
  <si>
    <t>Plastový profil</t>
  </si>
  <si>
    <t>783/A 1</t>
  </si>
  <si>
    <t xml:space="preserve"> 783894622</t>
  </si>
  <si>
    <t>Náter farbami ekologickými riediteľnou vodou Sadakrinom alebo ekvivalent (  pre náter sadrokartónu</t>
  </si>
  <si>
    <t>784/A 1</t>
  </si>
  <si>
    <t xml:space="preserve"> 784410100</t>
  </si>
  <si>
    <t>Penetrovanie jednonásobné jemnozrnných podkladov výšky do 3,80 m</t>
  </si>
  <si>
    <t xml:space="preserve"> 784452471</t>
  </si>
  <si>
    <t xml:space="preserve">Maľby z maliarskych zmesí Primalex, Farmal alebo ekvivalent (, ručne nanášané tónované s bielym stropom dvojnásobné na jemnozrnný podklad výšky do 3,80 m   </t>
  </si>
  <si>
    <t>Objekt SO 02 - Vnútorný vodovod</t>
  </si>
  <si>
    <t>Ostatné náklady</t>
  </si>
  <si>
    <t>IZOLÁCIE TEPELNÉ BEŽNÝCH STAVEB. KONŠTRUKCIÍ</t>
  </si>
  <si>
    <t>ZTI-VNÚTORNA KANALIZÁCIA</t>
  </si>
  <si>
    <t>ZTI-VNÚTORNÝ VODOVOD</t>
  </si>
  <si>
    <t>ZTI-ZARIAĎOVACIE PREDMETY</t>
  </si>
  <si>
    <t xml:space="preserve"> 974042555</t>
  </si>
  <si>
    <t>Vysekanie rýh v betónovej dlažbe do hĺbky 100mm a šírky do 200mm,  -0,04600t</t>
  </si>
  <si>
    <t>713/A 4</t>
  </si>
  <si>
    <t xml:space="preserve"> 713482305</t>
  </si>
  <si>
    <t>Montaž trubíc MIRELON alebo ekvivalent ( hr. do 13 mm, vnút.priemer 22 - 42 mm</t>
  </si>
  <si>
    <t>713/A 5</t>
  </si>
  <si>
    <t xml:space="preserve"> 998713201</t>
  </si>
  <si>
    <t>Presunhmôt pre izolácie tepelné v objektoch do výšky 6m</t>
  </si>
  <si>
    <t xml:space="preserve"> 2837710400</t>
  </si>
  <si>
    <t>Izolácia potrubia- 22/13 MIRELON alebo ekvivalent (</t>
  </si>
  <si>
    <t xml:space="preserve"> 2837710700</t>
  </si>
  <si>
    <t>Izolácia potrubia- 28/13 MIRELON alebo ekvivalent (</t>
  </si>
  <si>
    <t>721/A 1</t>
  </si>
  <si>
    <t xml:space="preserve"> 721171107</t>
  </si>
  <si>
    <t>Potrubie z PVC - U odpadové ležaté hrdlové D 75x1, 8</t>
  </si>
  <si>
    <t xml:space="preserve"> 721171109</t>
  </si>
  <si>
    <t>Potrubie z PVC - U odpadové ležaté hrdlové D 110x2, 2</t>
  </si>
  <si>
    <t xml:space="preserve"> 721173203</t>
  </si>
  <si>
    <t>Potrubie z PVC - U odpadné pripájacie D 32x1, 8</t>
  </si>
  <si>
    <t xml:space="preserve"> 721173204</t>
  </si>
  <si>
    <t>Potrubie z PVC - U odpadné pripájacie D 40x1, 8</t>
  </si>
  <si>
    <t xml:space="preserve"> 721173205</t>
  </si>
  <si>
    <t>Potrubie z PVC - U odpadné pripájacie D 50x1, 8</t>
  </si>
  <si>
    <t xml:space="preserve"> 721194103</t>
  </si>
  <si>
    <t>Zriadenie prípojky na potrubí vyvedenie a upevnenie odpadových výpustiek D 32x1, 8</t>
  </si>
  <si>
    <t xml:space="preserve"> 721194104</t>
  </si>
  <si>
    <t>Zriadenie prípojky na potrubí vyvedenie a upevnenie odpadových výpustiek D 40x1, 8</t>
  </si>
  <si>
    <t xml:space="preserve"> 721194105</t>
  </si>
  <si>
    <t>Zriadenie prípojky na potrubí vyvedenie a upevnenie odpadových výpustiek D 50x1, 8</t>
  </si>
  <si>
    <t xml:space="preserve"> 721194106</t>
  </si>
  <si>
    <t>Zriadenie prípojky na potrubí vyvedenie a upevnenie odpadových výpustiek D 63x1, 8</t>
  </si>
  <si>
    <t xml:space="preserve"> 721273145</t>
  </si>
  <si>
    <t>Ventilačná hlavica novodurová TP 05-002.10.-68 D 110/600</t>
  </si>
  <si>
    <t xml:space="preserve"> 721290111</t>
  </si>
  <si>
    <t>Ostatné - skúška tesnosti kanalizácie v objektoch vodou do DN 125</t>
  </si>
  <si>
    <t xml:space="preserve"> 998721101</t>
  </si>
  <si>
    <t>Presun hmôt pre vnútornú kanalizáciu v objektoch výšky do 6 m</t>
  </si>
  <si>
    <t>721/A 2</t>
  </si>
  <si>
    <t xml:space="preserve"> 722172121</t>
  </si>
  <si>
    <t>Potrubie z plastických rúr PP-R D20/3.4 - PN20, polyfúznym zváraním</t>
  </si>
  <si>
    <t xml:space="preserve"> 722172122</t>
  </si>
  <si>
    <t>Potrubie z plastických rúr PP-R D25/4.2 - PN20, polyfúznym zváraním</t>
  </si>
  <si>
    <t xml:space="preserve"> 722190401</t>
  </si>
  <si>
    <t>Vyvedenie a upevnenie výpustky DN 15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</si>
  <si>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</si>
  <si>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</si>
  <si>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</si>
  <si>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</si>
  <si>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998722201</t>
  </si>
  <si>
    <t>Presun hmôt pre vnútorný vodovod v objektoch výšky do 6 m</t>
  </si>
  <si>
    <t>721/B 2</t>
  </si>
  <si>
    <t xml:space="preserve"> 722181812</t>
  </si>
  <si>
    <t>Napojenie  na vnútorný vodovod</t>
  </si>
  <si>
    <t>kpl</t>
  </si>
  <si>
    <t xml:space="preserve"> 722221025</t>
  </si>
  <si>
    <t>Montáž guľového kohúta závitového priameho pre vodu G 5/4</t>
  </si>
  <si>
    <t xml:space="preserve"> 722221185</t>
  </si>
  <si>
    <t>Montáž poistného ventilu závitového pre vodu G 5/4</t>
  </si>
  <si>
    <t xml:space="preserve"> 722221320</t>
  </si>
  <si>
    <t>Montáž spätnej klapky závitovej G 5/4</t>
  </si>
  <si>
    <t xml:space="preserve"> 722221425</t>
  </si>
  <si>
    <t>Montáž pripojovacej sanitárnej flexi hadice G 3/8</t>
  </si>
  <si>
    <t xml:space="preserve"> 5511130350</t>
  </si>
  <si>
    <t>Poistný ventil, 1”1/4x2,5 bar, GIACOMINI alebo ekvivalent (</t>
  </si>
  <si>
    <t xml:space="preserve"> 5511870030</t>
  </si>
  <si>
    <t>Guľový uzáver pre vodu PERFECTA, 5/4, FF páčka, niklovaná mosadz OT 58 IVAR alebo ekvivalent (</t>
  </si>
  <si>
    <t xml:space="preserve"> 5511871670</t>
  </si>
  <si>
    <t>Vodorovná spätná klapka Clapet, 5/4, mäkké tesnenie, mosadz OT 58 IVAR alebo ekvivalent (</t>
  </si>
  <si>
    <t xml:space="preserve"> 5511874470</t>
  </si>
  <si>
    <t>Flexi hadice k baterii (8x12), 8x12 (F3/8xM10), 40 cm, nerez IVAR alebo ekvivalent (</t>
  </si>
  <si>
    <t>721/A 5</t>
  </si>
  <si>
    <t xml:space="preserve"> 725119308</t>
  </si>
  <si>
    <t>Montáž záchodovej misy kombinovanej s zvislým odpadom</t>
  </si>
  <si>
    <t>súb.</t>
  </si>
  <si>
    <t xml:space="preserve"> 725129201</t>
  </si>
  <si>
    <t>Montáž pisoárového záchodku z bieleho diturvitu bez splachovacej nádrže</t>
  </si>
  <si>
    <t xml:space="preserve"> 725219401</t>
  </si>
  <si>
    <t>Montáž umývadla na skrutky do muriva, bez výtokovej armatúry</t>
  </si>
  <si>
    <t xml:space="preserve"> 725539102</t>
  </si>
  <si>
    <t>Montáž elektrického zásobníka akumulačného stojatého do 80 L</t>
  </si>
  <si>
    <t xml:space="preserve"> 725829201</t>
  </si>
  <si>
    <t>Montáž batérie umývadlovej  klasickej</t>
  </si>
  <si>
    <t xml:space="preserve"> 998725201</t>
  </si>
  <si>
    <t>Presun hmôt pre zariaďovacie predmety v objektoch výšky do 6 m</t>
  </si>
  <si>
    <t xml:space="preserve"> 5513006640</t>
  </si>
  <si>
    <t>Nástenná umývadlová páková batéria LYRA, alebo ekvivalent ( výtokové rameno 210 mm, rozteč 150 mm, chróm</t>
  </si>
  <si>
    <t xml:space="preserve"> 2860004900</t>
  </si>
  <si>
    <t>PVC sifón 125-hladký kanalizačný systém PIPELIFE alebo ekvivalent (</t>
  </si>
  <si>
    <t xml:space="preserve"> 5413000190</t>
  </si>
  <si>
    <t>Ellektrický tlakový závesný zvislý ohrievač objem 80 l,</t>
  </si>
  <si>
    <t xml:space="preserve"> 6420133890</t>
  </si>
  <si>
    <t>Misa kombinovaná stojacia ZETA alebo ekvivalent (  biela</t>
  </si>
  <si>
    <t xml:space="preserve"> 6421370600</t>
  </si>
  <si>
    <t>Umývadlo Bermud I.A 55cm 1503 bez diery</t>
  </si>
  <si>
    <t xml:space="preserve"> 6425211400</t>
  </si>
  <si>
    <t>Pisoár biely 4410 V</t>
  </si>
  <si>
    <t>Objekt SO 03 - Vykurovanie</t>
  </si>
  <si>
    <t>ÚSTREDNÉ VYKUROVANIE-ROZVOD POTRUBIA</t>
  </si>
  <si>
    <t>ÚSTREDNÉ VYKUROVANIE-ARMATÚRY</t>
  </si>
  <si>
    <t>ÚSTREDNÉ VYKUROVANIE-VYKUROVACIE TELESÁ</t>
  </si>
  <si>
    <t>Montážne práce</t>
  </si>
  <si>
    <t>M-23 MONTÁŽ PRIEMYSELNÉHO POTRUBIA</t>
  </si>
  <si>
    <t xml:space="preserve"> 14/C 1</t>
  </si>
  <si>
    <t xml:space="preserve"> 310217851</t>
  </si>
  <si>
    <t>Zamurovanie otvoru plochy do 0,25 m2 v murive nadzákladovom kameňom v múre hr. do 450 mm</t>
  </si>
  <si>
    <t xml:space="preserve"> 6124731802</t>
  </si>
  <si>
    <t>Vyspravenie otvorov omietkou vnútornou</t>
  </si>
  <si>
    <t xml:space="preserve"> 971033231</t>
  </si>
  <si>
    <t>Vybúranie otvoru v murive tehl. plochy do 0, 0225 m2 hr.do 150 mm,  -0,00400t</t>
  </si>
  <si>
    <t xml:space="preserve"> 974031133</t>
  </si>
  <si>
    <t>Vysekanie rýh v akomkoľvek murive tehlovom na akúkoľvek maltu do hĺbky 50 mm a š. do 100 mm,  -0,00900t</t>
  </si>
  <si>
    <t>731/A 3</t>
  </si>
  <si>
    <t xml:space="preserve"> 733161601</t>
  </si>
  <si>
    <t>Skrinka rozdeľovacia pre podomietkovú montáž pre 4 radiátory</t>
  </si>
  <si>
    <t xml:space="preserve"> 733161602</t>
  </si>
  <si>
    <t>Skrinka rozdeľovacej pre podomietkovú montáž pre 6 radiátorov</t>
  </si>
  <si>
    <t xml:space="preserve"> 733191301</t>
  </si>
  <si>
    <t>Tlaková skúška plastového potrubia do 32 mm</t>
  </si>
  <si>
    <t xml:space="preserve"> 733167100</t>
  </si>
  <si>
    <t>Montáž plasthliníkového potrubia RAUTITAN stabil alebo ekvivalent (  lisovaním D 16,2x2,6</t>
  </si>
  <si>
    <t xml:space="preserve"> 2861401101</t>
  </si>
  <si>
    <t>Univerzálna rúrka RAUTITAN stabil alebo ekvivalent ( 16,2x2,6, balenie 100 m kotúč, materiál: plasthliník REHAU</t>
  </si>
  <si>
    <t>731/A 4</t>
  </si>
  <si>
    <t xml:space="preserve"> 734209112</t>
  </si>
  <si>
    <t>Montáž závitovej armatúry s 2 závitmi do G 1/2</t>
  </si>
  <si>
    <t xml:space="preserve"> 734209115</t>
  </si>
  <si>
    <t>Montáž závitovej armatúry s 2 závitmi G 1</t>
  </si>
  <si>
    <t xml:space="preserve"> 734213270</t>
  </si>
  <si>
    <t xml:space="preserve">Montáž ventilu odvzdušňovacieho závitového automatického G 1/2 so spätnou klapkou </t>
  </si>
  <si>
    <t xml:space="preserve"> 734223208</t>
  </si>
  <si>
    <t>Montáž termostatickej hlavice kvapalinovej jednoduchej</t>
  </si>
  <si>
    <t xml:space="preserve"> 998734101</t>
  </si>
  <si>
    <t>Presun hmôt pre armatúry v objektoch výšky do 6 m</t>
  </si>
  <si>
    <t xml:space="preserve"> 4848906830A</t>
  </si>
  <si>
    <t xml:space="preserve">Automatický odvzdušňovací ventil so spätnou klapkou, 1/2”, </t>
  </si>
  <si>
    <t>S/S10</t>
  </si>
  <si>
    <t xml:space="preserve"> 1371427200</t>
  </si>
  <si>
    <t>Pripájací rohový diel pre 2-rúr. sústavu, obojstranne uzatvárací, pripoj. telesa 3/4 , pripoj na rúru vonk. závit G 3/4 s kruž. tesnením</t>
  </si>
  <si>
    <t xml:space="preserve"> 2860029990</t>
  </si>
  <si>
    <t xml:space="preserve">kohút guľový Profi s pákovým ovládačom,PN 50, DN20 HERZ alebo ekvivalent </t>
  </si>
  <si>
    <t xml:space="preserve"> 5512731500</t>
  </si>
  <si>
    <t>Hlavica termostatického ovládania V 4260</t>
  </si>
  <si>
    <t>731/A 5</t>
  </si>
  <si>
    <t xml:space="preserve"> 735153300</t>
  </si>
  <si>
    <t>Príplatok k cene za odvzdušňovací ventil telies U. S. Steel Košice alebo ekvivalent  s príplatkom 8 %</t>
  </si>
  <si>
    <t xml:space="preserve"> 735154140</t>
  </si>
  <si>
    <t>Montáž vykurovacieho telesa panelového dvojradového výšky 600 mm/ dĺžky 400-600 mm</t>
  </si>
  <si>
    <t xml:space="preserve"> 735154142</t>
  </si>
  <si>
    <t>Montáž vykurovacieho telesa panelového dvojradového výšky 600 mm/ dĺžky 1000-1200 mm</t>
  </si>
  <si>
    <t xml:space="preserve"> 735158120</t>
  </si>
  <si>
    <t>Vykurovacie telesá panelové, tlaková skúška telesa vodou U. S. Steel Košice  alebo ekvivalent  dvojradového</t>
  </si>
  <si>
    <t xml:space="preserve"> 735311530</t>
  </si>
  <si>
    <t>Montáž zostavy rozdeľovač / zberač na stenu typ 4 cestný</t>
  </si>
  <si>
    <t xml:space="preserve"> 735311550</t>
  </si>
  <si>
    <t>Montáž zostavy rozdeľovač / zberač na stenu typ 6 cestný</t>
  </si>
  <si>
    <t xml:space="preserve"> 998735101</t>
  </si>
  <si>
    <t>Presun hmôt pre vykurovacie telesá v objektoch výšky do 6 m</t>
  </si>
  <si>
    <t>731/C 5</t>
  </si>
  <si>
    <t xml:space="preserve"> 735000912</t>
  </si>
  <si>
    <t>Vyregulovanie dvojregulačného ventilu s termostatickým ovládaním</t>
  </si>
  <si>
    <t>S/S40</t>
  </si>
  <si>
    <t xml:space="preserve"> 4845380250</t>
  </si>
  <si>
    <t>Vykurovacie teleso doskové oceľové KORAD  alebo ekvivalent  22K 600x400 s bočným pripojením, s dvoma panelmi a dvoma konvektormi</t>
  </si>
  <si>
    <t xml:space="preserve"> 4845380550</t>
  </si>
  <si>
    <t>Vykurovacie teleso doskové oceľové KORAD  alebo ekvivalent  22K 600x1000 s bočným pripojením, s dvoma panelmi a dvoma konvektormi</t>
  </si>
  <si>
    <t xml:space="preserve"> 4849225021</t>
  </si>
  <si>
    <t xml:space="preserve">Zostava rozdeľovač/zberač - bez skrine, 1 x EK, 4cestný P2/N2, mosadz OT 58, obj.č. 553672DVP IVAR  alebo ekvivalent </t>
  </si>
  <si>
    <t xml:space="preserve"> 4849225023</t>
  </si>
  <si>
    <t xml:space="preserve">Zostava rozdeľovač/zberač - bez skrine, 1 x EK, 6cestný P2/N2, mosadz OT 58, obj.č. 553674DVP IVAR  alebo ekvivalent </t>
  </si>
  <si>
    <t>923/M23</t>
  </si>
  <si>
    <t xml:space="preserve"> 230203562</t>
  </si>
  <si>
    <t>Montáž USTR prechodka PE/oceľ PE100 SDR11 D32/DN25mm</t>
  </si>
  <si>
    <t xml:space="preserve"> 1449905040</t>
  </si>
  <si>
    <t>Rúra bralenová izolovaná bezšvová 2</t>
  </si>
  <si>
    <t>Objekt SO 04 - Vonkajšia kanalizácia</t>
  </si>
  <si>
    <t>ZEMNÉ PRÁCE</t>
  </si>
  <si>
    <t>POTRUBNÉ ROZVODY</t>
  </si>
  <si>
    <t xml:space="preserve">  1/A 1</t>
  </si>
  <si>
    <t xml:space="preserve"> 132301101</t>
  </si>
  <si>
    <t>Výkop ryhy do šírky 600 mm v horn.4 do 100 m3</t>
  </si>
  <si>
    <t xml:space="preserve"> 132301109</t>
  </si>
  <si>
    <t>Príplatok za lepivosť pri hĺbení rýh šírky do 600 mm zapažených i nezapažených s urovnaním dna v hornine 4</t>
  </si>
  <si>
    <t xml:space="preserve"> 162201102</t>
  </si>
  <si>
    <t>Vodorovné premiestnenie výkopku z horniny 1-4 nad 20-50m</t>
  </si>
  <si>
    <t xml:space="preserve"> 167101102</t>
  </si>
  <si>
    <t>Nakladanie neuľahnutého výkopku z hornín tr.1-4 nad 100 do 1000 m3</t>
  </si>
  <si>
    <t xml:space="preserve"> 174101001</t>
  </si>
  <si>
    <t>Zásyp sypaninou so zhutnením jám, šachiet, rýh, zárezov alebo okolo objektov do 100 m3</t>
  </si>
  <si>
    <t xml:space="preserve"> 175101201</t>
  </si>
  <si>
    <t>Obsyp objektov sypaninou z vhodných hornín 1 až 4 bez prehodenia sypaniny</t>
  </si>
  <si>
    <t>S/S60</t>
  </si>
  <si>
    <t xml:space="preserve"> 5833310100</t>
  </si>
  <si>
    <t>Kamenivo ťažené hrubé frakcia 4-8 STN EN 12620 + A1</t>
  </si>
  <si>
    <t>271/A 1</t>
  </si>
  <si>
    <t xml:space="preserve"> 451573111</t>
  </si>
  <si>
    <t>Lôžko pod potrubie, stoky a drobné objekty, v otvorenom výkope z piesku a štrkopiesku do 63 mm</t>
  </si>
  <si>
    <t xml:space="preserve"> 871273121</t>
  </si>
  <si>
    <t>Montáž potrubia z kanalizačných rúr z tvrdého PVC tesn. gumovým krúžkom v skl. do 20% DN 110</t>
  </si>
  <si>
    <t xml:space="preserve"> 2861100200</t>
  </si>
  <si>
    <t>Kanalizačné rúry PVC-U hladké s hrdlom 110x 3.0x1000mm</t>
  </si>
  <si>
    <t xml:space="preserve"> 2862101800</t>
  </si>
  <si>
    <t>PVC-U odbočka kanalizačná pre rúry hladké 110/110 60°</t>
  </si>
  <si>
    <t xml:space="preserve"> 2862108300</t>
  </si>
  <si>
    <t>PVC-U odbočka jednoduchá odpadová 110/ 50</t>
  </si>
  <si>
    <t xml:space="preserve"> 998276101</t>
  </si>
  <si>
    <t>Presun hmôt pre rúrové vedenie hĺbené z rúr z plast., hmôt alebo sklolamin. v otvorenom výkope</t>
  </si>
  <si>
    <t>Objekt SO 05 - Elektroinštalácia</t>
  </si>
  <si>
    <t>M-21 ELEKTROMONTÁŽE</t>
  </si>
  <si>
    <t xml:space="preserve"> 612423521</t>
  </si>
  <si>
    <t>Omietka rýh v stenách maltou vápennou šírky ryhy do 150 mm omietkou hladkou</t>
  </si>
  <si>
    <t xml:space="preserve"> 974032232</t>
  </si>
  <si>
    <t>Vysekanie rýh v stenách a priečkach z dutých tehál a tvárnic v priestore priľahlom k stropnej konštrukcii do hĺbky 50 mm a š. do 70 mm,  -0,00500t</t>
  </si>
  <si>
    <t>921/M21</t>
  </si>
  <si>
    <t xml:space="preserve"> 210010002</t>
  </si>
  <si>
    <t>Rúrka ohybná elektroinštalačná typ 23-16, uložená pod omietkou</t>
  </si>
  <si>
    <t xml:space="preserve"> 210010032</t>
  </si>
  <si>
    <t xml:space="preserve">Rúrka elektroinštalačná ohybná kovová typ 2416 Kopex  alebo ekvivalent , uložená voľne alebo pod omietkou </t>
  </si>
  <si>
    <t xml:space="preserve"> 210010302</t>
  </si>
  <si>
    <t xml:space="preserve">Krabica prístrojová dvojnásobná, bez zapojenia </t>
  </si>
  <si>
    <t xml:space="preserve"> 210010305</t>
  </si>
  <si>
    <t>Krabica prístrojová päťnásobná, bez zapojenia</t>
  </si>
  <si>
    <t xml:space="preserve"> 210111011</t>
  </si>
  <si>
    <t>Domová zásuvka polozapustená alebo zapustená vrátane zapojenia 10/16 A 250 V 2P + Z</t>
  </si>
  <si>
    <t xml:space="preserve"> 210201001</t>
  </si>
  <si>
    <t>Zapojenie svietidlá IP20, 1 x svetelný zdroj, stropného - nástenného interierového so žiarovkou</t>
  </si>
  <si>
    <t xml:space="preserve"> 210201015</t>
  </si>
  <si>
    <t>Svietidlo pre núdzové osvetlenie</t>
  </si>
  <si>
    <t xml:space="preserve"> 210201016</t>
  </si>
  <si>
    <t xml:space="preserve">Svietidlo prisadenené </t>
  </si>
  <si>
    <t xml:space="preserve"> 210800031</t>
  </si>
  <si>
    <t>Kábel Cyky 3x2,5</t>
  </si>
  <si>
    <t xml:space="preserve"> 210800030</t>
  </si>
  <si>
    <t>Kabel CYKY 3x1,5</t>
  </si>
  <si>
    <t xml:space="preserve"> 3410350085</t>
  </si>
  <si>
    <t xml:space="preserve">CYKY 3x1,5 </t>
  </si>
  <si>
    <t xml:space="preserve"> 3410350086</t>
  </si>
  <si>
    <t xml:space="preserve">CYKY 3x2,5 </t>
  </si>
  <si>
    <t xml:space="preserve"> 348630120</t>
  </si>
  <si>
    <t>Svetlo pre šatňu a vstup</t>
  </si>
  <si>
    <t xml:space="preserve"> 3486301230</t>
  </si>
  <si>
    <t>Interiérové svietidlo žiarivkové</t>
  </si>
  <si>
    <t xml:space="preserve"> 3486301420</t>
  </si>
  <si>
    <t>Svetlo pre núdzové osvetlenie</t>
  </si>
  <si>
    <t xml:space="preserve"> 3410350000</t>
  </si>
  <si>
    <t>CHKE-R 3x1,5</t>
  </si>
  <si>
    <t>S/S30</t>
  </si>
  <si>
    <t xml:space="preserve"> 3410300412</t>
  </si>
  <si>
    <t>Krabica prístrojová šedá KP 64/5 KA</t>
  </si>
  <si>
    <t xml:space="preserve"> 3450321000</t>
  </si>
  <si>
    <t>Zásuvka päťnásobná</t>
  </si>
  <si>
    <t xml:space="preserve"> 3450323100</t>
  </si>
  <si>
    <t>Zásuvka 5512-2249 B1 dvojnásobná</t>
  </si>
  <si>
    <t xml:space="preserve"> 3450519200</t>
  </si>
  <si>
    <t>Spojka 9616</t>
  </si>
  <si>
    <t xml:space="preserve"> 3450527600</t>
  </si>
  <si>
    <t>Spojka PP 0216/1</t>
  </si>
  <si>
    <t xml:space="preserve"> 3450715900</t>
  </si>
  <si>
    <t>Rúrka kopex  alebo ekvivalent  3316</t>
  </si>
  <si>
    <t xml:space="preserve"> 3450722200</t>
  </si>
  <si>
    <t>Rúrka PVC 2316</t>
  </si>
  <si>
    <t xml:space="preserve"> 3450906510</t>
  </si>
  <si>
    <t>Krabica KU 68-1901</t>
  </si>
  <si>
    <t xml:space="preserve"> 3451006500</t>
  </si>
  <si>
    <t>Vývodka 9916 rovná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</si>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</sst>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A17" sqref="A17:XFD31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2" t="s">
        <v>12</v>
      </c>
      <c r="B7" s="183">
        <f>'SO 14486'!I86-Rekapitulácia!D7</f>
        <v>0</v>
      </c>
      <c r="C7" s="183">
        <f>'Kryci_list 14486'!J26</f>
        <v>0</v>
      </c>
      <c r="D7" s="183">
        <v>0</v>
      </c>
      <c r="E7" s="183">
        <f>'Kryci_list 14486'!J17</f>
        <v>0</v>
      </c>
      <c r="F7" s="183">
        <v>0</v>
      </c>
      <c r="G7" s="183">
        <f>B7+C7+D7+E7+F7</f>
        <v>0</v>
      </c>
      <c r="K7">
        <f>'SO 14486'!K86</f>
        <v>0</v>
      </c>
      <c r="Q7">
        <v>30.126000000000001</v>
      </c>
    </row>
    <row r="8" spans="1:26" x14ac:dyDescent="0.25">
      <c r="A8" s="182" t="s">
        <v>13</v>
      </c>
      <c r="B8" s="183">
        <f>'SO 14488'!I74-Rekapitulácia!D8</f>
        <v>0</v>
      </c>
      <c r="C8" s="183">
        <f>'Kryci_list 14488'!J26</f>
        <v>0</v>
      </c>
      <c r="D8" s="183">
        <v>0</v>
      </c>
      <c r="E8" s="183">
        <f>'Kryci_list 14488'!J17</f>
        <v>0</v>
      </c>
      <c r="F8" s="183">
        <v>0</v>
      </c>
      <c r="G8" s="183">
        <f>B8+C8+D8+E8+F8</f>
        <v>0</v>
      </c>
      <c r="K8">
        <f>'SO 14488'!K74</f>
        <v>0</v>
      </c>
      <c r="Q8">
        <v>30.126000000000001</v>
      </c>
    </row>
    <row r="9" spans="1:26" x14ac:dyDescent="0.25">
      <c r="A9" s="182" t="s">
        <v>14</v>
      </c>
      <c r="B9" s="183">
        <f>'SO 14490'!I70-Rekapitulácia!D9</f>
        <v>0</v>
      </c>
      <c r="C9" s="183">
        <f>'Kryci_list 14490'!J26</f>
        <v>0</v>
      </c>
      <c r="D9" s="183">
        <v>0</v>
      </c>
      <c r="E9" s="183">
        <f>'Kryci_list 14490'!J17</f>
        <v>0</v>
      </c>
      <c r="F9" s="183">
        <v>0</v>
      </c>
      <c r="G9" s="183">
        <f>B9+C9+D9+E9+F9</f>
        <v>0</v>
      </c>
      <c r="K9">
        <f>'SO 14490'!K70</f>
        <v>0</v>
      </c>
      <c r="Q9">
        <v>30.126000000000001</v>
      </c>
    </row>
    <row r="10" spans="1:26" x14ac:dyDescent="0.25">
      <c r="A10" s="182" t="s">
        <v>15</v>
      </c>
      <c r="B10" s="183">
        <f>'SO 14493'!I36-Rekapitulácia!D10</f>
        <v>0</v>
      </c>
      <c r="C10" s="183">
        <f>'Kryci_list 14493'!J26</f>
        <v>0</v>
      </c>
      <c r="D10" s="183">
        <v>0</v>
      </c>
      <c r="E10" s="183">
        <f>'Kryci_list 14493'!J17</f>
        <v>0</v>
      </c>
      <c r="F10" s="183">
        <v>0</v>
      </c>
      <c r="G10" s="183">
        <f>B10+C10+D10+E10+F10</f>
        <v>0</v>
      </c>
      <c r="K10">
        <f>'SO 14493'!K36</f>
        <v>0</v>
      </c>
      <c r="Q10">
        <v>30.126000000000001</v>
      </c>
    </row>
    <row r="11" spans="1:26" x14ac:dyDescent="0.25">
      <c r="A11" s="62" t="s">
        <v>16</v>
      </c>
      <c r="B11" s="69">
        <f>'SO 14494'!I50-Rekapitulácia!D11</f>
        <v>0</v>
      </c>
      <c r="C11" s="69">
        <f>'Kryci_list 14494'!J26</f>
        <v>0</v>
      </c>
      <c r="D11" s="69">
        <v>0</v>
      </c>
      <c r="E11" s="69">
        <f>'Kryci_list 14494'!J17</f>
        <v>0</v>
      </c>
      <c r="F11" s="69">
        <v>0</v>
      </c>
      <c r="G11" s="69">
        <f>B11+C11+D11+E11+F11</f>
        <v>0</v>
      </c>
      <c r="K11">
        <f>'SO 14494'!K50</f>
        <v>0</v>
      </c>
      <c r="Q11">
        <v>30.126000000000001</v>
      </c>
    </row>
    <row r="12" spans="1:26" x14ac:dyDescent="0.25">
      <c r="A12" s="189" t="s">
        <v>472</v>
      </c>
      <c r="B12" s="190">
        <f>SUM(B7:B11)</f>
        <v>0</v>
      </c>
      <c r="C12" s="190">
        <f>SUM(C7:C11)</f>
        <v>0</v>
      </c>
      <c r="D12" s="190">
        <f>SUM(D7:D11)</f>
        <v>0</v>
      </c>
      <c r="E12" s="190">
        <f>SUM(E7:E11)</f>
        <v>0</v>
      </c>
      <c r="F12" s="190">
        <f>SUM(F7:F11)</f>
        <v>0</v>
      </c>
      <c r="G12" s="190">
        <f>SUM(G7:G11)-SUM(Z7:Z11)</f>
        <v>0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87" t="s">
        <v>473</v>
      </c>
      <c r="B13" s="188">
        <f>G12-SUM(Rekapitulácia!K7:'Rekapitulácia'!K11)*1</f>
        <v>0</v>
      </c>
      <c r="C13" s="188"/>
      <c r="D13" s="188"/>
      <c r="E13" s="188"/>
      <c r="F13" s="188"/>
      <c r="G13" s="188">
        <f>ROUND(((ROUND(B13,2)*20)/100),2)*1</f>
        <v>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5" t="s">
        <v>474</v>
      </c>
      <c r="B14" s="185">
        <f>(G12-B13)</f>
        <v>0</v>
      </c>
      <c r="C14" s="185"/>
      <c r="D14" s="185"/>
      <c r="E14" s="185"/>
      <c r="F14" s="185"/>
      <c r="G14" s="185">
        <f>ROUND(((ROUND(B14,2)*0)/100),2)</f>
        <v>0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5" t="s">
        <v>475</v>
      </c>
      <c r="B15" s="185"/>
      <c r="C15" s="185"/>
      <c r="D15" s="185"/>
      <c r="E15" s="185"/>
      <c r="F15" s="185"/>
      <c r="G15" s="185">
        <f>SUM(G12:G14)</f>
        <v>0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0"/>
      <c r="B16" s="186"/>
      <c r="C16" s="186"/>
      <c r="D16" s="186"/>
      <c r="E16" s="186"/>
      <c r="F16" s="186"/>
      <c r="G16" s="186"/>
    </row>
    <row r="17" spans="1:7" x14ac:dyDescent="0.25">
      <c r="A17" s="10"/>
      <c r="B17" s="186"/>
      <c r="C17" s="186"/>
      <c r="D17" s="186"/>
      <c r="E17" s="186"/>
      <c r="F17" s="186"/>
      <c r="G17" s="186"/>
    </row>
    <row r="18" spans="1:7" x14ac:dyDescent="0.25">
      <c r="A18" s="10"/>
      <c r="B18" s="186"/>
      <c r="C18" s="186"/>
      <c r="D18" s="186"/>
      <c r="E18" s="186"/>
      <c r="F18" s="186"/>
      <c r="G18" s="186"/>
    </row>
    <row r="19" spans="1:7" x14ac:dyDescent="0.25">
      <c r="A19" s="10"/>
      <c r="B19" s="186"/>
      <c r="C19" s="186"/>
      <c r="D19" s="186"/>
      <c r="E19" s="186"/>
      <c r="F19" s="186"/>
      <c r="G19" s="186"/>
    </row>
    <row r="20" spans="1:7" x14ac:dyDescent="0.25">
      <c r="A20" s="10"/>
      <c r="B20" s="186"/>
      <c r="C20" s="186"/>
      <c r="D20" s="186"/>
      <c r="E20" s="186"/>
      <c r="F20" s="186"/>
      <c r="G20" s="186"/>
    </row>
    <row r="21" spans="1:7" x14ac:dyDescent="0.25">
      <c r="A21" s="10"/>
      <c r="B21" s="186"/>
      <c r="C21" s="186"/>
      <c r="D21" s="186"/>
      <c r="E21" s="186"/>
      <c r="F21" s="186"/>
      <c r="G21" s="186"/>
    </row>
    <row r="22" spans="1:7" x14ac:dyDescent="0.25">
      <c r="A22" s="10"/>
      <c r="B22" s="186"/>
      <c r="C22" s="186"/>
      <c r="D22" s="186"/>
      <c r="E22" s="186"/>
      <c r="F22" s="186"/>
      <c r="G22" s="186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B36" s="184"/>
      <c r="C36" s="184"/>
      <c r="D36" s="184"/>
      <c r="E36" s="184"/>
      <c r="F36" s="184"/>
      <c r="G36" s="184"/>
    </row>
    <row r="37" spans="1:7" x14ac:dyDescent="0.25">
      <c r="B37" s="184"/>
      <c r="C37" s="184"/>
      <c r="D37" s="184"/>
      <c r="E37" s="184"/>
      <c r="F37" s="184"/>
      <c r="G37" s="184"/>
    </row>
    <row r="38" spans="1:7" x14ac:dyDescent="0.25">
      <c r="B38" s="184"/>
      <c r="C38" s="184"/>
      <c r="D38" s="184"/>
      <c r="E38" s="184"/>
      <c r="F38" s="184"/>
      <c r="G38" s="184"/>
    </row>
    <row r="39" spans="1:7" x14ac:dyDescent="0.25">
      <c r="B39" s="184"/>
      <c r="C39" s="184"/>
      <c r="D39" s="184"/>
      <c r="E39" s="184"/>
      <c r="F39" s="184"/>
      <c r="G39" s="184"/>
    </row>
    <row r="40" spans="1:7" x14ac:dyDescent="0.25">
      <c r="B40" s="184"/>
      <c r="C40" s="184"/>
      <c r="D40" s="184"/>
      <c r="E40" s="184"/>
      <c r="F40" s="184"/>
      <c r="G40" s="184"/>
    </row>
    <row r="41" spans="1:7" x14ac:dyDescent="0.25">
      <c r="B41" s="184"/>
      <c r="C41" s="184"/>
      <c r="D41" s="184"/>
      <c r="E41" s="184"/>
      <c r="F41" s="184"/>
      <c r="G41" s="184"/>
    </row>
    <row r="42" spans="1:7" x14ac:dyDescent="0.25">
      <c r="B42" s="184"/>
      <c r="C42" s="184"/>
      <c r="D42" s="184"/>
      <c r="E42" s="184"/>
      <c r="F42" s="184"/>
      <c r="G42" s="184"/>
    </row>
    <row r="43" spans="1:7" x14ac:dyDescent="0.25">
      <c r="B43" s="184"/>
      <c r="C43" s="184"/>
      <c r="D43" s="184"/>
      <c r="E43" s="184"/>
      <c r="F43" s="184"/>
      <c r="G43" s="184"/>
    </row>
    <row r="44" spans="1:7" x14ac:dyDescent="0.25">
      <c r="B44" s="184"/>
      <c r="C44" s="184"/>
      <c r="D44" s="184"/>
      <c r="E44" s="184"/>
      <c r="F44" s="184"/>
      <c r="G44" s="184"/>
    </row>
    <row r="45" spans="1:7" x14ac:dyDescent="0.25">
      <c r="B45" s="184"/>
      <c r="C45" s="184"/>
      <c r="D45" s="184"/>
      <c r="E45" s="184"/>
      <c r="F45" s="184"/>
      <c r="G45" s="184"/>
    </row>
    <row r="46" spans="1:7" x14ac:dyDescent="0.25">
      <c r="B46" s="184"/>
      <c r="C46" s="184"/>
      <c r="D46" s="184"/>
      <c r="E46" s="184"/>
      <c r="F46" s="184"/>
      <c r="G46" s="184"/>
    </row>
    <row r="47" spans="1:7" x14ac:dyDescent="0.25">
      <c r="B47" s="184"/>
      <c r="C47" s="184"/>
      <c r="D47" s="184"/>
      <c r="E47" s="184"/>
      <c r="F47" s="184"/>
      <c r="G47" s="184"/>
    </row>
    <row r="48" spans="1:7" x14ac:dyDescent="0.25">
      <c r="B48" s="184"/>
      <c r="C48" s="184"/>
      <c r="D48" s="184"/>
      <c r="E48" s="184"/>
      <c r="F48" s="184"/>
      <c r="G48" s="184"/>
    </row>
    <row r="49" spans="2:7" x14ac:dyDescent="0.25">
      <c r="B49" s="184"/>
      <c r="C49" s="184"/>
      <c r="D49" s="184"/>
      <c r="E49" s="184"/>
      <c r="F49" s="184"/>
      <c r="G49" s="184"/>
    </row>
    <row r="50" spans="2:7" x14ac:dyDescent="0.25">
      <c r="B50" s="184"/>
      <c r="C50" s="184"/>
      <c r="D50" s="184"/>
      <c r="E50" s="184"/>
      <c r="F50" s="184"/>
      <c r="G50" s="184"/>
    </row>
    <row r="51" spans="2:7" x14ac:dyDescent="0.25">
      <c r="B51" s="184"/>
      <c r="C51" s="184"/>
      <c r="D51" s="184"/>
      <c r="E51" s="184"/>
      <c r="F51" s="184"/>
      <c r="G51" s="184"/>
    </row>
    <row r="52" spans="2:7" x14ac:dyDescent="0.25">
      <c r="B52" s="184"/>
      <c r="C52" s="184"/>
      <c r="D52" s="184"/>
      <c r="E52" s="184"/>
      <c r="F52" s="184"/>
      <c r="G52" s="184"/>
    </row>
    <row r="53" spans="2:7" x14ac:dyDescent="0.25">
      <c r="B53" s="184"/>
      <c r="C53" s="184"/>
      <c r="D53" s="184"/>
      <c r="E53" s="184"/>
      <c r="F53" s="184"/>
      <c r="G53" s="184"/>
    </row>
    <row r="54" spans="2:7" x14ac:dyDescent="0.25">
      <c r="B54" s="184"/>
      <c r="C54" s="184"/>
      <c r="D54" s="184"/>
      <c r="E54" s="184"/>
      <c r="F54" s="184"/>
      <c r="G54" s="184"/>
    </row>
    <row r="55" spans="2:7" x14ac:dyDescent="0.25">
      <c r="B55" s="184"/>
      <c r="C55" s="184"/>
      <c r="D55" s="184"/>
      <c r="E55" s="184"/>
      <c r="F55" s="184"/>
      <c r="G55" s="184"/>
    </row>
    <row r="56" spans="2:7" x14ac:dyDescent="0.25">
      <c r="B56" s="184"/>
      <c r="C56" s="184"/>
      <c r="D56" s="184"/>
      <c r="E56" s="184"/>
      <c r="F56" s="184"/>
      <c r="G56" s="184"/>
    </row>
    <row r="57" spans="2:7" x14ac:dyDescent="0.25">
      <c r="B57" s="184"/>
      <c r="C57" s="184"/>
      <c r="D57" s="184"/>
      <c r="E57" s="184"/>
      <c r="F57" s="184"/>
      <c r="G57" s="184"/>
    </row>
    <row r="58" spans="2:7" x14ac:dyDescent="0.25">
      <c r="B58" s="184"/>
      <c r="C58" s="184"/>
      <c r="D58" s="184"/>
      <c r="E58" s="184"/>
      <c r="F58" s="184"/>
      <c r="G58" s="184"/>
    </row>
    <row r="59" spans="2:7" x14ac:dyDescent="0.25">
      <c r="B59" s="184"/>
      <c r="C59" s="184"/>
      <c r="D59" s="184"/>
      <c r="E59" s="184"/>
      <c r="F59" s="184"/>
      <c r="G59" s="184"/>
    </row>
    <row r="60" spans="2:7" x14ac:dyDescent="0.25">
      <c r="B60" s="184"/>
      <c r="C60" s="184"/>
      <c r="D60" s="184"/>
      <c r="E60" s="184"/>
      <c r="F60" s="184"/>
      <c r="G60" s="184"/>
    </row>
    <row r="61" spans="2:7" x14ac:dyDescent="0.25">
      <c r="B61" s="184"/>
      <c r="C61" s="184"/>
      <c r="D61" s="184"/>
      <c r="E61" s="184"/>
      <c r="F61" s="184"/>
      <c r="G61" s="184"/>
    </row>
    <row r="62" spans="2:7" x14ac:dyDescent="0.25">
      <c r="B62" s="184"/>
      <c r="C62" s="184"/>
      <c r="D62" s="184"/>
      <c r="E62" s="184"/>
      <c r="F62" s="184"/>
      <c r="G62" s="184"/>
    </row>
    <row r="63" spans="2:7" x14ac:dyDescent="0.25">
      <c r="B63" s="184"/>
      <c r="C63" s="184"/>
      <c r="D63" s="184"/>
      <c r="E63" s="184"/>
      <c r="F63" s="184"/>
      <c r="G63" s="184"/>
    </row>
    <row r="64" spans="2:7" x14ac:dyDescent="0.25">
      <c r="B64" s="184"/>
      <c r="C64" s="184"/>
      <c r="D64" s="184"/>
      <c r="E64" s="184"/>
      <c r="F64" s="184"/>
      <c r="G64" s="184"/>
    </row>
    <row r="65" spans="2:7" x14ac:dyDescent="0.25">
      <c r="B65" s="184"/>
      <c r="C65" s="184"/>
      <c r="D65" s="184"/>
      <c r="E65" s="184"/>
      <c r="F65" s="184"/>
      <c r="G65" s="184"/>
    </row>
    <row r="66" spans="2:7" x14ac:dyDescent="0.25">
      <c r="B66" s="184"/>
      <c r="C66" s="184"/>
      <c r="D66" s="184"/>
      <c r="E66" s="184"/>
      <c r="F66" s="184"/>
      <c r="G66" s="184"/>
    </row>
    <row r="67" spans="2:7" x14ac:dyDescent="0.25">
      <c r="B67" s="184"/>
      <c r="C67" s="184"/>
      <c r="D67" s="184"/>
      <c r="E67" s="184"/>
      <c r="F67" s="184"/>
      <c r="G67" s="184"/>
    </row>
    <row r="68" spans="2:7" x14ac:dyDescent="0.25">
      <c r="B68" s="184"/>
      <c r="C68" s="184"/>
      <c r="D68" s="184"/>
      <c r="E68" s="184"/>
      <c r="F68" s="184"/>
      <c r="G68" s="184"/>
    </row>
    <row r="69" spans="2:7" x14ac:dyDescent="0.25">
      <c r="B69" s="184"/>
      <c r="C69" s="184"/>
      <c r="D69" s="184"/>
      <c r="E69" s="184"/>
      <c r="F69" s="184"/>
      <c r="G69" s="184"/>
    </row>
    <row r="70" spans="2:7" x14ac:dyDescent="0.25">
      <c r="B70" s="184"/>
      <c r="C70" s="184"/>
      <c r="D70" s="184"/>
      <c r="E70" s="184"/>
      <c r="F70" s="184"/>
      <c r="G70" s="184"/>
    </row>
    <row r="71" spans="2:7" x14ac:dyDescent="0.25">
      <c r="B71" s="184"/>
      <c r="C71" s="184"/>
      <c r="D71" s="184"/>
      <c r="E71" s="184"/>
      <c r="F71" s="184"/>
      <c r="G71" s="184"/>
    </row>
    <row r="72" spans="2:7" x14ac:dyDescent="0.25">
      <c r="B72" s="184"/>
      <c r="C72" s="184"/>
      <c r="D72" s="184"/>
      <c r="E72" s="184"/>
      <c r="F72" s="184"/>
      <c r="G72" s="184"/>
    </row>
    <row r="73" spans="2:7" x14ac:dyDescent="0.25">
      <c r="B73" s="184"/>
      <c r="C73" s="184"/>
      <c r="D73" s="184"/>
      <c r="E73" s="184"/>
      <c r="F73" s="184"/>
      <c r="G73" s="184"/>
    </row>
    <row r="74" spans="2:7" x14ac:dyDescent="0.25">
      <c r="B74" s="184"/>
      <c r="C74" s="184"/>
      <c r="D74" s="184"/>
      <c r="E74" s="184"/>
      <c r="F74" s="184"/>
      <c r="G74" s="184"/>
    </row>
    <row r="75" spans="2:7" x14ac:dyDescent="0.25">
      <c r="B75" s="184"/>
      <c r="C75" s="184"/>
      <c r="D75" s="184"/>
      <c r="E75" s="184"/>
      <c r="F75" s="184"/>
      <c r="G75" s="184"/>
    </row>
    <row r="76" spans="2:7" x14ac:dyDescent="0.25">
      <c r="B76" s="184"/>
      <c r="C76" s="184"/>
      <c r="D76" s="184"/>
      <c r="E76" s="184"/>
      <c r="F76" s="184"/>
      <c r="G76" s="184"/>
    </row>
    <row r="77" spans="2:7" x14ac:dyDescent="0.25">
      <c r="B77" s="184"/>
      <c r="C77" s="184"/>
      <c r="D77" s="184"/>
      <c r="E77" s="184"/>
      <c r="F77" s="184"/>
      <c r="G77" s="184"/>
    </row>
    <row r="78" spans="2:7" x14ac:dyDescent="0.25">
      <c r="B78" s="184"/>
      <c r="C78" s="184"/>
      <c r="D78" s="184"/>
      <c r="E78" s="184"/>
      <c r="F78" s="184"/>
      <c r="G78" s="184"/>
    </row>
    <row r="79" spans="2:7" x14ac:dyDescent="0.25">
      <c r="B79" s="184"/>
      <c r="C79" s="184"/>
      <c r="D79" s="184"/>
      <c r="E79" s="184"/>
      <c r="F79" s="184"/>
      <c r="G79" s="184"/>
    </row>
    <row r="80" spans="2:7" x14ac:dyDescent="0.25">
      <c r="B80" s="184"/>
      <c r="C80" s="184"/>
      <c r="D80" s="184"/>
      <c r="E80" s="184"/>
      <c r="F80" s="184"/>
      <c r="G80" s="184"/>
    </row>
    <row r="81" spans="2:7" x14ac:dyDescent="0.25">
      <c r="B81" s="184"/>
      <c r="C81" s="184"/>
      <c r="D81" s="184"/>
      <c r="E81" s="184"/>
      <c r="F81" s="184"/>
      <c r="G81" s="184"/>
    </row>
    <row r="82" spans="2:7" x14ac:dyDescent="0.25">
      <c r="B82" s="184"/>
      <c r="C82" s="184"/>
      <c r="D82" s="184"/>
      <c r="E82" s="184"/>
      <c r="F82" s="184"/>
      <c r="G82" s="184"/>
    </row>
    <row r="83" spans="2:7" x14ac:dyDescent="0.25">
      <c r="B83" s="184"/>
      <c r="C83" s="184"/>
      <c r="D83" s="184"/>
      <c r="E83" s="184"/>
      <c r="F83" s="184"/>
      <c r="G83" s="184"/>
    </row>
    <row r="84" spans="2:7" x14ac:dyDescent="0.25">
      <c r="B84" s="184"/>
      <c r="C84" s="184"/>
      <c r="D84" s="184"/>
      <c r="E84" s="184"/>
      <c r="F84" s="184"/>
      <c r="G84" s="184"/>
    </row>
    <row r="85" spans="2:7" x14ac:dyDescent="0.25">
      <c r="B85" s="184"/>
      <c r="C85" s="184"/>
      <c r="D85" s="184"/>
      <c r="E85" s="184"/>
      <c r="F85" s="184"/>
      <c r="G85" s="184"/>
    </row>
    <row r="86" spans="2:7" x14ac:dyDescent="0.25">
      <c r="B86" s="184"/>
      <c r="C86" s="184"/>
      <c r="D86" s="184"/>
      <c r="E86" s="184"/>
      <c r="F86" s="184"/>
      <c r="G86" s="184"/>
    </row>
    <row r="87" spans="2:7" x14ac:dyDescent="0.25">
      <c r="B87" s="184"/>
      <c r="C87" s="184"/>
      <c r="D87" s="184"/>
      <c r="E87" s="184"/>
      <c r="F87" s="184"/>
      <c r="G87" s="184"/>
    </row>
    <row r="88" spans="2:7" x14ac:dyDescent="0.25">
      <c r="B88" s="184"/>
      <c r="C88" s="184"/>
      <c r="D88" s="184"/>
      <c r="E88" s="184"/>
      <c r="F88" s="184"/>
      <c r="G88" s="184"/>
    </row>
    <row r="89" spans="2:7" x14ac:dyDescent="0.25">
      <c r="B89" s="184"/>
      <c r="C89" s="184"/>
      <c r="D89" s="184"/>
      <c r="E89" s="184"/>
      <c r="F89" s="184"/>
      <c r="G89" s="184"/>
    </row>
    <row r="90" spans="2:7" x14ac:dyDescent="0.25">
      <c r="B90" s="184"/>
      <c r="C90" s="184"/>
      <c r="D90" s="184"/>
      <c r="E90" s="184"/>
      <c r="F90" s="184"/>
      <c r="G90" s="184"/>
    </row>
    <row r="91" spans="2:7" x14ac:dyDescent="0.25">
      <c r="B91" s="184"/>
      <c r="C91" s="184"/>
      <c r="D91" s="184"/>
      <c r="E91" s="184"/>
      <c r="F91" s="184"/>
      <c r="G91" s="184"/>
    </row>
    <row r="92" spans="2:7" x14ac:dyDescent="0.25">
      <c r="B92" s="184"/>
      <c r="C92" s="184"/>
      <c r="D92" s="184"/>
      <c r="E92" s="184"/>
      <c r="F92" s="184"/>
      <c r="G92" s="18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25</v>
      </c>
      <c r="B1" s="211"/>
      <c r="C1" s="211"/>
      <c r="D1" s="212"/>
      <c r="E1" s="138" t="s">
        <v>22</v>
      </c>
      <c r="F1" s="137"/>
      <c r="W1">
        <v>30.126000000000001</v>
      </c>
    </row>
    <row r="2" spans="1:26" ht="20.100000000000001" customHeight="1" x14ac:dyDescent="0.25">
      <c r="A2" s="210" t="s">
        <v>26</v>
      </c>
      <c r="B2" s="211"/>
      <c r="C2" s="211"/>
      <c r="D2" s="212"/>
      <c r="E2" s="138" t="s">
        <v>20</v>
      </c>
      <c r="F2" s="137"/>
    </row>
    <row r="3" spans="1:26" ht="20.100000000000001" customHeight="1" x14ac:dyDescent="0.25">
      <c r="A3" s="210" t="s">
        <v>27</v>
      </c>
      <c r="B3" s="211"/>
      <c r="C3" s="211"/>
      <c r="D3" s="212"/>
      <c r="E3" s="138" t="s">
        <v>65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304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66</v>
      </c>
      <c r="B8" s="136"/>
      <c r="C8" s="136"/>
      <c r="D8" s="136"/>
      <c r="E8" s="136"/>
      <c r="F8" s="136"/>
    </row>
    <row r="9" spans="1:26" x14ac:dyDescent="0.25">
      <c r="A9" s="141" t="s">
        <v>62</v>
      </c>
      <c r="B9" s="141" t="s">
        <v>56</v>
      </c>
      <c r="C9" s="141" t="s">
        <v>57</v>
      </c>
      <c r="D9" s="141" t="s">
        <v>34</v>
      </c>
      <c r="E9" s="141" t="s">
        <v>63</v>
      </c>
      <c r="F9" s="141" t="s">
        <v>64</v>
      </c>
    </row>
    <row r="10" spans="1:26" x14ac:dyDescent="0.25">
      <c r="A10" s="148" t="s">
        <v>67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68</v>
      </c>
      <c r="B11" s="151">
        <f>'SO 14490'!L12</f>
        <v>0</v>
      </c>
      <c r="C11" s="151">
        <f>'SO 14490'!M12</f>
        <v>0</v>
      </c>
      <c r="D11" s="151">
        <f>'SO 14490'!I12</f>
        <v>0</v>
      </c>
      <c r="E11" s="152">
        <f>'SO 14490'!P12</f>
        <v>0.28000000000000003</v>
      </c>
      <c r="F11" s="152">
        <f>'SO 14490'!S12</f>
        <v>0.56000000000000005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70</v>
      </c>
      <c r="B12" s="151">
        <f>'SO 14490'!L16</f>
        <v>0</v>
      </c>
      <c r="C12" s="151">
        <f>'SO 14490'!M16</f>
        <v>0</v>
      </c>
      <c r="D12" s="151">
        <f>'SO 14490'!I16</f>
        <v>0</v>
      </c>
      <c r="E12" s="152">
        <f>'SO 14490'!P16</f>
        <v>0</v>
      </c>
      <c r="F12" s="152">
        <f>'SO 14490'!S16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71</v>
      </c>
      <c r="B13" s="151">
        <f>'SO 14490'!L21</f>
        <v>0</v>
      </c>
      <c r="C13" s="151">
        <f>'SO 14490'!M21</f>
        <v>0</v>
      </c>
      <c r="D13" s="151">
        <f>'SO 14490'!I21</f>
        <v>0</v>
      </c>
      <c r="E13" s="152">
        <f>'SO 14490'!P21</f>
        <v>0</v>
      </c>
      <c r="F13" s="152">
        <f>'SO 14490'!S21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2" t="s">
        <v>67</v>
      </c>
      <c r="B14" s="153">
        <f>'SO 14490'!L23</f>
        <v>0</v>
      </c>
      <c r="C14" s="153">
        <f>'SO 14490'!M23</f>
        <v>0</v>
      </c>
      <c r="D14" s="153">
        <f>'SO 14490'!I23</f>
        <v>0</v>
      </c>
      <c r="E14" s="154">
        <f>'SO 14490'!P23</f>
        <v>0.28000000000000003</v>
      </c>
      <c r="F14" s="154">
        <f>'SO 14490'!S23</f>
        <v>0.56000000000000005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2" t="s">
        <v>73</v>
      </c>
      <c r="B16" s="153"/>
      <c r="C16" s="151"/>
      <c r="D16" s="151"/>
      <c r="E16" s="152"/>
      <c r="F16" s="152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305</v>
      </c>
      <c r="B17" s="151">
        <f>'SO 14490'!L32</f>
        <v>0</v>
      </c>
      <c r="C17" s="151">
        <f>'SO 14490'!M32</f>
        <v>0</v>
      </c>
      <c r="D17" s="151">
        <f>'SO 14490'!I32</f>
        <v>0</v>
      </c>
      <c r="E17" s="152">
        <f>'SO 14490'!P32</f>
        <v>0.01</v>
      </c>
      <c r="F17" s="152">
        <f>'SO 14490'!S32</f>
        <v>0.05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306</v>
      </c>
      <c r="B18" s="151">
        <f>'SO 14490'!L44</f>
        <v>0</v>
      </c>
      <c r="C18" s="151">
        <f>'SO 14490'!M44</f>
        <v>0</v>
      </c>
      <c r="D18" s="151">
        <f>'SO 14490'!I44</f>
        <v>0</v>
      </c>
      <c r="E18" s="152">
        <f>'SO 14490'!P44</f>
        <v>1</v>
      </c>
      <c r="F18" s="152">
        <f>'SO 14490'!S44</f>
        <v>6.01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307</v>
      </c>
      <c r="B19" s="151">
        <f>'SO 14490'!L59</f>
        <v>0</v>
      </c>
      <c r="C19" s="151">
        <f>'SO 14490'!M59</f>
        <v>0</v>
      </c>
      <c r="D19" s="151">
        <f>'SO 14490'!I59</f>
        <v>0</v>
      </c>
      <c r="E19" s="152">
        <f>'SO 14490'!P59</f>
        <v>0.06</v>
      </c>
      <c r="F19" s="152">
        <f>'SO 14490'!S59</f>
        <v>0.08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73</v>
      </c>
      <c r="B20" s="153">
        <f>'SO 14490'!L61</f>
        <v>0</v>
      </c>
      <c r="C20" s="153">
        <f>'SO 14490'!M61</f>
        <v>0</v>
      </c>
      <c r="D20" s="153">
        <f>'SO 14490'!I61</f>
        <v>0</v>
      </c>
      <c r="E20" s="154">
        <f>'SO 14490'!P61</f>
        <v>1.07</v>
      </c>
      <c r="F20" s="154">
        <f>'SO 14490'!S61</f>
        <v>6.14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308</v>
      </c>
      <c r="B22" s="153"/>
      <c r="C22" s="151"/>
      <c r="D22" s="151"/>
      <c r="E22" s="152"/>
      <c r="F22" s="152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309</v>
      </c>
      <c r="B23" s="151">
        <f>'SO 14490'!L67</f>
        <v>0</v>
      </c>
      <c r="C23" s="151">
        <f>'SO 14490'!M67</f>
        <v>0</v>
      </c>
      <c r="D23" s="151">
        <f>'SO 14490'!I67</f>
        <v>0</v>
      </c>
      <c r="E23" s="152">
        <f>'SO 14490'!P67</f>
        <v>0</v>
      </c>
      <c r="F23" s="152">
        <f>'SO 14490'!S67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2" t="s">
        <v>308</v>
      </c>
      <c r="B24" s="153">
        <f>'SO 14490'!L69</f>
        <v>0</v>
      </c>
      <c r="C24" s="153">
        <f>'SO 14490'!M69</f>
        <v>0</v>
      </c>
      <c r="D24" s="153">
        <f>'SO 14490'!I69</f>
        <v>0</v>
      </c>
      <c r="E24" s="154">
        <f>'SO 14490'!S69</f>
        <v>0</v>
      </c>
      <c r="F24" s="154">
        <f>'SO 14490'!V69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2" t="s">
        <v>79</v>
      </c>
      <c r="B26" s="153">
        <f>'SO 14490'!L70</f>
        <v>0</v>
      </c>
      <c r="C26" s="153">
        <f>'SO 14490'!M70</f>
        <v>0</v>
      </c>
      <c r="D26" s="153">
        <f>'SO 14490'!I70</f>
        <v>0</v>
      </c>
      <c r="E26" s="154">
        <f>'SO 14490'!S70</f>
        <v>6.7</v>
      </c>
      <c r="F26" s="154">
        <f>'SO 14490'!V70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8" topLeftCell="A9" activePane="bottomLeft" state="frozen"/>
      <selection pane="bottomLeft" activeCell="G66" sqref="G10:G6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25</v>
      </c>
      <c r="C1" s="214"/>
      <c r="D1" s="214"/>
      <c r="E1" s="214"/>
      <c r="F1" s="214"/>
      <c r="G1" s="214"/>
      <c r="H1" s="215"/>
      <c r="I1" s="160" t="s">
        <v>22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26</v>
      </c>
      <c r="C2" s="214"/>
      <c r="D2" s="214"/>
      <c r="E2" s="214"/>
      <c r="F2" s="214"/>
      <c r="G2" s="214"/>
      <c r="H2" s="215"/>
      <c r="I2" s="160" t="s">
        <v>20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27</v>
      </c>
      <c r="C3" s="214"/>
      <c r="D3" s="214"/>
      <c r="E3" s="214"/>
      <c r="F3" s="214"/>
      <c r="G3" s="214"/>
      <c r="H3" s="215"/>
      <c r="I3" s="160" t="s">
        <v>65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304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57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67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68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310</v>
      </c>
      <c r="C11" s="173" t="s">
        <v>311</v>
      </c>
      <c r="D11" s="169" t="s">
        <v>312</v>
      </c>
      <c r="E11" s="169" t="s">
        <v>110</v>
      </c>
      <c r="F11" s="170">
        <v>2</v>
      </c>
      <c r="G11" s="171"/>
      <c r="H11" s="171"/>
      <c r="I11" s="171">
        <f>ROUND(F11*(G11+H11),2)</f>
        <v>0</v>
      </c>
      <c r="J11" s="169">
        <f>ROUND(F11*(N11),2)</f>
        <v>22.56</v>
      </c>
      <c r="K11" s="1">
        <f>ROUND(F11*(O11),2)</f>
        <v>0</v>
      </c>
      <c r="L11" s="1">
        <f>ROUND(F11*(G11),2)</f>
        <v>0</v>
      </c>
      <c r="M11" s="1"/>
      <c r="N11" s="1">
        <v>11.28</v>
      </c>
      <c r="O11" s="1"/>
      <c r="P11" s="168">
        <v>0.28015000000000001</v>
      </c>
      <c r="Q11" s="174"/>
      <c r="R11" s="174">
        <v>0.28015000000000001</v>
      </c>
      <c r="S11" s="150">
        <f>ROUND(F11*(R11),3)</f>
        <v>0.56000000000000005</v>
      </c>
      <c r="V11" s="175"/>
      <c r="Z11">
        <v>0</v>
      </c>
    </row>
    <row r="12" spans="1:26" x14ac:dyDescent="0.25">
      <c r="A12" s="150"/>
      <c r="B12" s="150"/>
      <c r="C12" s="150"/>
      <c r="D12" s="150" t="s">
        <v>68</v>
      </c>
      <c r="E12" s="150"/>
      <c r="F12" s="168"/>
      <c r="G12" s="153"/>
      <c r="H12" s="153">
        <f>ROUND((SUM(M10:M11))/1,2)</f>
        <v>0</v>
      </c>
      <c r="I12" s="153">
        <f>ROUND((SUM(I10:I11))/1,2)</f>
        <v>0</v>
      </c>
      <c r="J12" s="150"/>
      <c r="K12" s="150"/>
      <c r="L12" s="150">
        <f>ROUND((SUM(L10:L11))/1,2)</f>
        <v>0</v>
      </c>
      <c r="M12" s="150">
        <f>ROUND((SUM(M10:M11))/1,2)</f>
        <v>0</v>
      </c>
      <c r="N12" s="150"/>
      <c r="O12" s="150"/>
      <c r="P12" s="176">
        <f>ROUND((SUM(P10:P11))/1,2)</f>
        <v>0.28000000000000003</v>
      </c>
      <c r="Q12" s="147"/>
      <c r="R12" s="147"/>
      <c r="S12" s="176">
        <f>ROUND((SUM(S10:S11))/1,2)</f>
        <v>0.56000000000000005</v>
      </c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"/>
      <c r="C13" s="1"/>
      <c r="D13" s="1"/>
      <c r="E13" s="1"/>
      <c r="F13" s="161"/>
      <c r="G13" s="143"/>
      <c r="H13" s="143"/>
      <c r="I13" s="143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0"/>
      <c r="B14" s="150"/>
      <c r="C14" s="150"/>
      <c r="D14" s="150" t="s">
        <v>70</v>
      </c>
      <c r="E14" s="150"/>
      <c r="F14" s="168"/>
      <c r="G14" s="151"/>
      <c r="H14" s="151"/>
      <c r="I14" s="151"/>
      <c r="J14" s="150"/>
      <c r="K14" s="150"/>
      <c r="L14" s="150"/>
      <c r="M14" s="150"/>
      <c r="N14" s="150"/>
      <c r="O14" s="150"/>
      <c r="P14" s="150"/>
      <c r="Q14" s="147"/>
      <c r="R14" s="147"/>
      <c r="S14" s="150"/>
      <c r="T14" s="147"/>
      <c r="U14" s="147"/>
      <c r="V14" s="147"/>
      <c r="W14" s="147"/>
      <c r="X14" s="147"/>
      <c r="Y14" s="147"/>
      <c r="Z14" s="147"/>
    </row>
    <row r="15" spans="1:26" ht="24.95" customHeight="1" x14ac:dyDescent="0.25">
      <c r="A15" s="172"/>
      <c r="B15" s="169" t="s">
        <v>111</v>
      </c>
      <c r="C15" s="173" t="s">
        <v>313</v>
      </c>
      <c r="D15" s="169" t="s">
        <v>314</v>
      </c>
      <c r="E15" s="169" t="s">
        <v>95</v>
      </c>
      <c r="F15" s="170">
        <v>3.1</v>
      </c>
      <c r="G15" s="171"/>
      <c r="H15" s="171"/>
      <c r="I15" s="171">
        <f>ROUND(F15*(G15+H15),2)</f>
        <v>0</v>
      </c>
      <c r="J15" s="169">
        <f>ROUND(F15*(N15),2)</f>
        <v>40.39</v>
      </c>
      <c r="K15" s="1">
        <f>ROUND(F15*(O15),2)</f>
        <v>0</v>
      </c>
      <c r="L15" s="1">
        <f>ROUND(F15*(G15),2)</f>
        <v>0</v>
      </c>
      <c r="M15" s="1"/>
      <c r="N15" s="1">
        <v>13.03</v>
      </c>
      <c r="O15" s="1"/>
      <c r="P15" s="161"/>
      <c r="Q15" s="174"/>
      <c r="R15" s="174"/>
      <c r="S15" s="150"/>
      <c r="V15" s="175"/>
      <c r="Z15">
        <v>0</v>
      </c>
    </row>
    <row r="16" spans="1:26" x14ac:dyDescent="0.25">
      <c r="A16" s="150"/>
      <c r="B16" s="150"/>
      <c r="C16" s="150"/>
      <c r="D16" s="150" t="s">
        <v>70</v>
      </c>
      <c r="E16" s="150"/>
      <c r="F16" s="168"/>
      <c r="G16" s="153"/>
      <c r="H16" s="153">
        <f>ROUND((SUM(M14:M15))/1,2)</f>
        <v>0</v>
      </c>
      <c r="I16" s="153">
        <f>ROUND((SUM(I14:I15))/1,2)</f>
        <v>0</v>
      </c>
      <c r="J16" s="150"/>
      <c r="K16" s="150"/>
      <c r="L16" s="150">
        <f>ROUND((SUM(L14:L15))/1,2)</f>
        <v>0</v>
      </c>
      <c r="M16" s="150">
        <f>ROUND((SUM(M14:M15))/1,2)</f>
        <v>0</v>
      </c>
      <c r="N16" s="150"/>
      <c r="O16" s="150"/>
      <c r="P16" s="176">
        <f>ROUND((SUM(P14:P15))/1,2)</f>
        <v>0</v>
      </c>
      <c r="Q16" s="147"/>
      <c r="R16" s="147"/>
      <c r="S16" s="176">
        <f>ROUND((SUM(S14:S15))/1,2)</f>
        <v>0</v>
      </c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"/>
      <c r="C17" s="1"/>
      <c r="D17" s="1"/>
      <c r="E17" s="1"/>
      <c r="F17" s="161"/>
      <c r="G17" s="143"/>
      <c r="H17" s="143"/>
      <c r="I17" s="143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0"/>
      <c r="B18" s="150"/>
      <c r="C18" s="150"/>
      <c r="D18" s="150" t="s">
        <v>71</v>
      </c>
      <c r="E18" s="150"/>
      <c r="F18" s="168"/>
      <c r="G18" s="151"/>
      <c r="H18" s="151"/>
      <c r="I18" s="151"/>
      <c r="J18" s="150"/>
      <c r="K18" s="150"/>
      <c r="L18" s="150"/>
      <c r="M18" s="150"/>
      <c r="N18" s="150"/>
      <c r="O18" s="150"/>
      <c r="P18" s="150"/>
      <c r="Q18" s="147"/>
      <c r="R18" s="147"/>
      <c r="S18" s="150"/>
      <c r="T18" s="147"/>
      <c r="U18" s="147"/>
      <c r="V18" s="147"/>
      <c r="W18" s="147"/>
      <c r="X18" s="147"/>
      <c r="Y18" s="147"/>
      <c r="Z18" s="147"/>
    </row>
    <row r="19" spans="1:26" ht="24.95" customHeight="1" x14ac:dyDescent="0.25">
      <c r="A19" s="172"/>
      <c r="B19" s="169" t="s">
        <v>132</v>
      </c>
      <c r="C19" s="173" t="s">
        <v>315</v>
      </c>
      <c r="D19" s="169" t="s">
        <v>316</v>
      </c>
      <c r="E19" s="169" t="s">
        <v>110</v>
      </c>
      <c r="F19" s="170">
        <v>2</v>
      </c>
      <c r="G19" s="171"/>
      <c r="H19" s="171"/>
      <c r="I19" s="171">
        <f>ROUND(F19*(G19+H19),2)</f>
        <v>0</v>
      </c>
      <c r="J19" s="169">
        <f>ROUND(F19*(N19),2)</f>
        <v>3.54</v>
      </c>
      <c r="K19" s="1">
        <f>ROUND(F19*(O19),2)</f>
        <v>0</v>
      </c>
      <c r="L19" s="1">
        <f>ROUND(F19*(G19),2)</f>
        <v>0</v>
      </c>
      <c r="M19" s="1"/>
      <c r="N19" s="1">
        <v>1.77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132</v>
      </c>
      <c r="C20" s="173" t="s">
        <v>317</v>
      </c>
      <c r="D20" s="169" t="s">
        <v>318</v>
      </c>
      <c r="E20" s="169" t="s">
        <v>184</v>
      </c>
      <c r="F20" s="170">
        <v>5.8</v>
      </c>
      <c r="G20" s="171"/>
      <c r="H20" s="171"/>
      <c r="I20" s="171">
        <f>ROUND(F20*(G20+H20),2)</f>
        <v>0</v>
      </c>
      <c r="J20" s="169">
        <f>ROUND(F20*(N20),2)</f>
        <v>13.17</v>
      </c>
      <c r="K20" s="1">
        <f>ROUND(F20*(O20),2)</f>
        <v>0</v>
      </c>
      <c r="L20" s="1">
        <f>ROUND(F20*(G20),2)</f>
        <v>0</v>
      </c>
      <c r="M20" s="1"/>
      <c r="N20" s="1">
        <v>2.27</v>
      </c>
      <c r="O20" s="1"/>
      <c r="P20" s="161"/>
      <c r="Q20" s="174"/>
      <c r="R20" s="174"/>
      <c r="S20" s="150"/>
      <c r="V20" s="175"/>
      <c r="Z20">
        <v>0</v>
      </c>
    </row>
    <row r="21" spans="1:26" x14ac:dyDescent="0.25">
      <c r="A21" s="150"/>
      <c r="B21" s="150"/>
      <c r="C21" s="150"/>
      <c r="D21" s="150" t="s">
        <v>71</v>
      </c>
      <c r="E21" s="150"/>
      <c r="F21" s="168"/>
      <c r="G21" s="153"/>
      <c r="H21" s="153">
        <f>ROUND((SUM(M18:M20))/1,2)</f>
        <v>0</v>
      </c>
      <c r="I21" s="153">
        <f>ROUND((SUM(I18:I20))/1,2)</f>
        <v>0</v>
      </c>
      <c r="J21" s="150"/>
      <c r="K21" s="150"/>
      <c r="L21" s="150">
        <f>ROUND((SUM(L18:L20))/1,2)</f>
        <v>0</v>
      </c>
      <c r="M21" s="150">
        <f>ROUND((SUM(M18:M20))/1,2)</f>
        <v>0</v>
      </c>
      <c r="N21" s="150"/>
      <c r="O21" s="150"/>
      <c r="P21" s="176">
        <f>ROUND((SUM(P18:P20))/1,2)</f>
        <v>0</v>
      </c>
      <c r="Q21" s="147"/>
      <c r="R21" s="147"/>
      <c r="S21" s="176">
        <f>ROUND((SUM(S18:S20))/1,2)</f>
        <v>0</v>
      </c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"/>
      <c r="C22" s="1"/>
      <c r="D22" s="1"/>
      <c r="E22" s="1"/>
      <c r="F22" s="161"/>
      <c r="G22" s="143"/>
      <c r="H22" s="143"/>
      <c r="I22" s="143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0"/>
      <c r="B23" s="150"/>
      <c r="C23" s="150"/>
      <c r="D23" s="2" t="s">
        <v>67</v>
      </c>
      <c r="E23" s="150"/>
      <c r="F23" s="168"/>
      <c r="G23" s="153"/>
      <c r="H23" s="153">
        <f>ROUND((SUM(M9:M22))/2,2)</f>
        <v>0</v>
      </c>
      <c r="I23" s="153">
        <f>ROUND((SUM(I9:I22))/2,2)</f>
        <v>0</v>
      </c>
      <c r="J23" s="151"/>
      <c r="K23" s="150"/>
      <c r="L23" s="151">
        <f>ROUND((SUM(L9:L22))/2,2)</f>
        <v>0</v>
      </c>
      <c r="M23" s="151">
        <f>ROUND((SUM(M9:M22))/2,2)</f>
        <v>0</v>
      </c>
      <c r="N23" s="150"/>
      <c r="O23" s="150"/>
      <c r="P23" s="176">
        <f>ROUND((SUM(P9:P22))/2,2)</f>
        <v>0.28000000000000003</v>
      </c>
      <c r="S23" s="176">
        <f>ROUND((SUM(S9:S22))/2,2)</f>
        <v>0.56000000000000005</v>
      </c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2" t="s">
        <v>73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/>
      <c r="B26" s="150"/>
      <c r="C26" s="150"/>
      <c r="D26" s="150" t="s">
        <v>305</v>
      </c>
      <c r="E26" s="150"/>
      <c r="F26" s="168"/>
      <c r="G26" s="151"/>
      <c r="H26" s="151"/>
      <c r="I26" s="151"/>
      <c r="J26" s="150"/>
      <c r="K26" s="150"/>
      <c r="L26" s="150"/>
      <c r="M26" s="150"/>
      <c r="N26" s="150"/>
      <c r="O26" s="150"/>
      <c r="P26" s="150"/>
      <c r="Q26" s="147"/>
      <c r="R26" s="147"/>
      <c r="S26" s="150"/>
      <c r="T26" s="147"/>
      <c r="U26" s="147"/>
      <c r="V26" s="147"/>
      <c r="W26" s="147"/>
      <c r="X26" s="147"/>
      <c r="Y26" s="147"/>
      <c r="Z26" s="147"/>
    </row>
    <row r="27" spans="1:26" ht="24.95" customHeight="1" x14ac:dyDescent="0.25">
      <c r="A27" s="172"/>
      <c r="B27" s="169" t="s">
        <v>319</v>
      </c>
      <c r="C27" s="173" t="s">
        <v>320</v>
      </c>
      <c r="D27" s="169" t="s">
        <v>321</v>
      </c>
      <c r="E27" s="169" t="s">
        <v>281</v>
      </c>
      <c r="F27" s="170">
        <v>1</v>
      </c>
      <c r="G27" s="171"/>
      <c r="H27" s="171"/>
      <c r="I27" s="171">
        <f>ROUND(F27*(G27+H27),2)</f>
        <v>0</v>
      </c>
      <c r="J27" s="169">
        <f>ROUND(F27*(N27),2)</f>
        <v>67.45</v>
      </c>
      <c r="K27" s="1">
        <f>ROUND(F27*(O27),2)</f>
        <v>0</v>
      </c>
      <c r="L27" s="1">
        <f>ROUND(F27*(G27),2)</f>
        <v>0</v>
      </c>
      <c r="M27" s="1"/>
      <c r="N27" s="1">
        <v>67.45</v>
      </c>
      <c r="O27" s="1"/>
      <c r="P27" s="168">
        <v>4.0000000000000001E-3</v>
      </c>
      <c r="Q27" s="174"/>
      <c r="R27" s="174">
        <v>4.0000000000000001E-3</v>
      </c>
      <c r="S27" s="150">
        <f>ROUND(F27*(R27),3)</f>
        <v>4.0000000000000001E-3</v>
      </c>
      <c r="V27" s="175"/>
      <c r="Z27">
        <v>0</v>
      </c>
    </row>
    <row r="28" spans="1:26" ht="24.95" customHeight="1" x14ac:dyDescent="0.25">
      <c r="A28" s="172"/>
      <c r="B28" s="169" t="s">
        <v>319</v>
      </c>
      <c r="C28" s="173" t="s">
        <v>322</v>
      </c>
      <c r="D28" s="169" t="s">
        <v>323</v>
      </c>
      <c r="E28" s="169" t="s">
        <v>281</v>
      </c>
      <c r="F28" s="170">
        <v>1</v>
      </c>
      <c r="G28" s="171"/>
      <c r="H28" s="171"/>
      <c r="I28" s="171">
        <f>ROUND(F28*(G28+H28),2)</f>
        <v>0</v>
      </c>
      <c r="J28" s="169">
        <f>ROUND(F28*(N28),2)</f>
        <v>73.78</v>
      </c>
      <c r="K28" s="1">
        <f>ROUND(F28*(O28),2)</f>
        <v>0</v>
      </c>
      <c r="L28" s="1">
        <f>ROUND(F28*(G28),2)</f>
        <v>0</v>
      </c>
      <c r="M28" s="1"/>
      <c r="N28" s="1">
        <v>73.78</v>
      </c>
      <c r="O28" s="1"/>
      <c r="P28" s="168">
        <v>4.0000000000000001E-3</v>
      </c>
      <c r="Q28" s="174"/>
      <c r="R28" s="174">
        <v>4.0000000000000001E-3</v>
      </c>
      <c r="S28" s="150">
        <f>ROUND(F28*(R28),3)</f>
        <v>4.0000000000000001E-3</v>
      </c>
      <c r="V28" s="175"/>
      <c r="Z28">
        <v>0</v>
      </c>
    </row>
    <row r="29" spans="1:26" ht="24.95" customHeight="1" x14ac:dyDescent="0.25">
      <c r="A29" s="172"/>
      <c r="B29" s="169" t="s">
        <v>319</v>
      </c>
      <c r="C29" s="173" t="s">
        <v>324</v>
      </c>
      <c r="D29" s="169" t="s">
        <v>325</v>
      </c>
      <c r="E29" s="169" t="s">
        <v>184</v>
      </c>
      <c r="F29" s="170">
        <v>186</v>
      </c>
      <c r="G29" s="171"/>
      <c r="H29" s="171"/>
      <c r="I29" s="171">
        <f>ROUND(F29*(G29+H29),2)</f>
        <v>0</v>
      </c>
      <c r="J29" s="169">
        <f>ROUND(F29*(N29),2)</f>
        <v>74.400000000000006</v>
      </c>
      <c r="K29" s="1">
        <f>ROUND(F29*(O29),2)</f>
        <v>0</v>
      </c>
      <c r="L29" s="1">
        <f>ROUND(F29*(G29),2)</f>
        <v>0</v>
      </c>
      <c r="M29" s="1"/>
      <c r="N29" s="1">
        <v>0.4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111</v>
      </c>
      <c r="C30" s="173" t="s">
        <v>326</v>
      </c>
      <c r="D30" s="169" t="s">
        <v>327</v>
      </c>
      <c r="E30" s="169" t="s">
        <v>184</v>
      </c>
      <c r="F30" s="170">
        <v>261</v>
      </c>
      <c r="G30" s="171"/>
      <c r="H30" s="171"/>
      <c r="I30" s="171">
        <f>ROUND(F30*(G30+H30),2)</f>
        <v>0</v>
      </c>
      <c r="J30" s="169">
        <f>ROUND(F30*(N30),2)</f>
        <v>764.73</v>
      </c>
      <c r="K30" s="1">
        <f>ROUND(F30*(O30),2)</f>
        <v>0</v>
      </c>
      <c r="L30" s="1">
        <f>ROUND(F30*(G30),2)</f>
        <v>0</v>
      </c>
      <c r="M30" s="1"/>
      <c r="N30" s="1">
        <v>2.93</v>
      </c>
      <c r="O30" s="1"/>
      <c r="P30" s="161"/>
      <c r="Q30" s="174"/>
      <c r="R30" s="174"/>
      <c r="S30" s="150"/>
      <c r="V30" s="175"/>
      <c r="Z30">
        <v>0</v>
      </c>
    </row>
    <row r="31" spans="1:26" ht="35.1" customHeight="1" x14ac:dyDescent="0.25">
      <c r="A31" s="172"/>
      <c r="B31" s="169" t="s">
        <v>191</v>
      </c>
      <c r="C31" s="173" t="s">
        <v>328</v>
      </c>
      <c r="D31" s="169" t="s">
        <v>329</v>
      </c>
      <c r="E31" s="169" t="s">
        <v>184</v>
      </c>
      <c r="F31" s="170">
        <v>261</v>
      </c>
      <c r="G31" s="171"/>
      <c r="H31" s="171"/>
      <c r="I31" s="171">
        <f>ROUND(F31*(G31+H31),2)</f>
        <v>0</v>
      </c>
      <c r="J31" s="169">
        <f>ROUND(F31*(N31),2)</f>
        <v>592.47</v>
      </c>
      <c r="K31" s="1">
        <f>ROUND(F31*(O31),2)</f>
        <v>0</v>
      </c>
      <c r="L31" s="1"/>
      <c r="M31" s="1">
        <f>ROUND(F31*(G31),2)</f>
        <v>0</v>
      </c>
      <c r="N31" s="1">
        <v>2.27</v>
      </c>
      <c r="O31" s="1"/>
      <c r="P31" s="168">
        <v>1.3999999999999999E-4</v>
      </c>
      <c r="Q31" s="174"/>
      <c r="R31" s="174">
        <v>1.3999999999999999E-4</v>
      </c>
      <c r="S31" s="150">
        <f>ROUND(F31*(R31),3)</f>
        <v>3.6999999999999998E-2</v>
      </c>
      <c r="V31" s="175"/>
      <c r="Z31">
        <v>0</v>
      </c>
    </row>
    <row r="32" spans="1:26" x14ac:dyDescent="0.25">
      <c r="A32" s="150"/>
      <c r="B32" s="150"/>
      <c r="C32" s="150"/>
      <c r="D32" s="150" t="s">
        <v>305</v>
      </c>
      <c r="E32" s="150"/>
      <c r="F32" s="168"/>
      <c r="G32" s="153"/>
      <c r="H32" s="153">
        <f>ROUND((SUM(M26:M31))/1,2)</f>
        <v>0</v>
      </c>
      <c r="I32" s="153">
        <f>ROUND((SUM(I26:I31))/1,2)</f>
        <v>0</v>
      </c>
      <c r="J32" s="150"/>
      <c r="K32" s="150"/>
      <c r="L32" s="150">
        <f>ROUND((SUM(L26:L31))/1,2)</f>
        <v>0</v>
      </c>
      <c r="M32" s="150">
        <f>ROUND((SUM(M26:M31))/1,2)</f>
        <v>0</v>
      </c>
      <c r="N32" s="150"/>
      <c r="O32" s="150"/>
      <c r="P32" s="176">
        <f>ROUND((SUM(P26:P31))/1,2)</f>
        <v>0.01</v>
      </c>
      <c r="Q32" s="147"/>
      <c r="R32" s="147"/>
      <c r="S32" s="176">
        <f>ROUND((SUM(S26:S31))/1,2)</f>
        <v>0.05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150" t="s">
        <v>306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ht="24.95" customHeight="1" x14ac:dyDescent="0.25">
      <c r="A35" s="172"/>
      <c r="B35" s="169" t="s">
        <v>330</v>
      </c>
      <c r="C35" s="173" t="s">
        <v>331</v>
      </c>
      <c r="D35" s="169" t="s">
        <v>332</v>
      </c>
      <c r="E35" s="169" t="s">
        <v>110</v>
      </c>
      <c r="F35" s="170">
        <v>6</v>
      </c>
      <c r="G35" s="171"/>
      <c r="H35" s="171"/>
      <c r="I35" s="171">
        <f t="shared" ref="I35:I43" si="0">ROUND(F35*(G35+H35),2)</f>
        <v>0</v>
      </c>
      <c r="J35" s="169">
        <f t="shared" ref="J35:J43" si="1">ROUND(F35*(N35),2)</f>
        <v>15.24</v>
      </c>
      <c r="K35" s="1">
        <f t="shared" ref="K35:K43" si="2">ROUND(F35*(O35),2)</f>
        <v>0</v>
      </c>
      <c r="L35" s="1">
        <f t="shared" ref="L35:L40" si="3">ROUND(F35*(G35),2)</f>
        <v>0</v>
      </c>
      <c r="M35" s="1"/>
      <c r="N35" s="1">
        <v>2.54</v>
      </c>
      <c r="O35" s="1"/>
      <c r="P35" s="168">
        <v>2.0000000000000002E-5</v>
      </c>
      <c r="Q35" s="174"/>
      <c r="R35" s="174">
        <v>2.0000000000000002E-5</v>
      </c>
      <c r="S35" s="150">
        <f>ROUND(F35*(R35),3)</f>
        <v>0</v>
      </c>
      <c r="V35" s="175"/>
      <c r="Z35">
        <v>0</v>
      </c>
    </row>
    <row r="36" spans="1:26" ht="24.95" customHeight="1" x14ac:dyDescent="0.25">
      <c r="A36" s="172"/>
      <c r="B36" s="169" t="s">
        <v>330</v>
      </c>
      <c r="C36" s="173" t="s">
        <v>333</v>
      </c>
      <c r="D36" s="169" t="s">
        <v>334</v>
      </c>
      <c r="E36" s="169" t="s">
        <v>110</v>
      </c>
      <c r="F36" s="170">
        <v>2</v>
      </c>
      <c r="G36" s="171"/>
      <c r="H36" s="171"/>
      <c r="I36" s="171">
        <f t="shared" si="0"/>
        <v>0</v>
      </c>
      <c r="J36" s="169">
        <f t="shared" si="1"/>
        <v>3.58</v>
      </c>
      <c r="K36" s="1">
        <f t="shared" si="2"/>
        <v>0</v>
      </c>
      <c r="L36" s="1">
        <f t="shared" si="3"/>
        <v>0</v>
      </c>
      <c r="M36" s="1"/>
      <c r="N36" s="1">
        <v>1.79</v>
      </c>
      <c r="O36" s="1"/>
      <c r="P36" s="168">
        <v>2.0000000000000002E-5</v>
      </c>
      <c r="Q36" s="174"/>
      <c r="R36" s="174">
        <v>2.0000000000000002E-5</v>
      </c>
      <c r="S36" s="150">
        <f>ROUND(F36*(R36),3)</f>
        <v>0</v>
      </c>
      <c r="V36" s="175"/>
      <c r="Z36">
        <v>0</v>
      </c>
    </row>
    <row r="37" spans="1:26" ht="24.95" customHeight="1" x14ac:dyDescent="0.25">
      <c r="A37" s="172"/>
      <c r="B37" s="169" t="s">
        <v>330</v>
      </c>
      <c r="C37" s="173" t="s">
        <v>335</v>
      </c>
      <c r="D37" s="169" t="s">
        <v>336</v>
      </c>
      <c r="E37" s="169" t="s">
        <v>110</v>
      </c>
      <c r="F37" s="170">
        <v>4</v>
      </c>
      <c r="G37" s="171"/>
      <c r="H37" s="171"/>
      <c r="I37" s="171">
        <f t="shared" si="0"/>
        <v>0</v>
      </c>
      <c r="J37" s="169">
        <f t="shared" si="1"/>
        <v>7.96</v>
      </c>
      <c r="K37" s="1">
        <f t="shared" si="2"/>
        <v>0</v>
      </c>
      <c r="L37" s="1">
        <f t="shared" si="3"/>
        <v>0</v>
      </c>
      <c r="M37" s="1"/>
      <c r="N37" s="1">
        <v>1.99</v>
      </c>
      <c r="O37" s="1"/>
      <c r="P37" s="168">
        <v>1.0000000000000001E-5</v>
      </c>
      <c r="Q37" s="174"/>
      <c r="R37" s="174">
        <v>1.0000000000000001E-5</v>
      </c>
      <c r="S37" s="150">
        <f>ROUND(F37*(R37),3)</f>
        <v>0</v>
      </c>
      <c r="V37" s="175"/>
      <c r="Z37">
        <v>0</v>
      </c>
    </row>
    <row r="38" spans="1:26" ht="24.95" customHeight="1" x14ac:dyDescent="0.25">
      <c r="A38" s="172"/>
      <c r="B38" s="169" t="s">
        <v>330</v>
      </c>
      <c r="C38" s="173" t="s">
        <v>337</v>
      </c>
      <c r="D38" s="169" t="s">
        <v>338</v>
      </c>
      <c r="E38" s="169" t="s">
        <v>281</v>
      </c>
      <c r="F38" s="170">
        <v>3</v>
      </c>
      <c r="G38" s="171"/>
      <c r="H38" s="171"/>
      <c r="I38" s="171">
        <f t="shared" si="0"/>
        <v>0</v>
      </c>
      <c r="J38" s="169">
        <f t="shared" si="1"/>
        <v>5.76</v>
      </c>
      <c r="K38" s="1">
        <f t="shared" si="2"/>
        <v>0</v>
      </c>
      <c r="L38" s="1">
        <f t="shared" si="3"/>
        <v>0</v>
      </c>
      <c r="M38" s="1"/>
      <c r="N38" s="1">
        <v>1.92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330</v>
      </c>
      <c r="C39" s="173" t="s">
        <v>339</v>
      </c>
      <c r="D39" s="169" t="s">
        <v>340</v>
      </c>
      <c r="E39" s="169" t="s">
        <v>137</v>
      </c>
      <c r="F39" s="170">
        <v>7.1999999999999995E-2</v>
      </c>
      <c r="G39" s="171"/>
      <c r="H39" s="171"/>
      <c r="I39" s="171">
        <f t="shared" si="0"/>
        <v>0</v>
      </c>
      <c r="J39" s="169">
        <f t="shared" si="1"/>
        <v>1.1499999999999999</v>
      </c>
      <c r="K39" s="1">
        <f t="shared" si="2"/>
        <v>0</v>
      </c>
      <c r="L39" s="1">
        <f t="shared" si="3"/>
        <v>0</v>
      </c>
      <c r="M39" s="1"/>
      <c r="N39" s="1">
        <v>15.95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160</v>
      </c>
      <c r="C40" s="173" t="s">
        <v>341</v>
      </c>
      <c r="D40" s="169" t="s">
        <v>342</v>
      </c>
      <c r="E40" s="169" t="s">
        <v>110</v>
      </c>
      <c r="F40" s="170">
        <v>4</v>
      </c>
      <c r="G40" s="171"/>
      <c r="H40" s="171"/>
      <c r="I40" s="171">
        <f t="shared" si="0"/>
        <v>0</v>
      </c>
      <c r="J40" s="169">
        <f t="shared" si="1"/>
        <v>18.52</v>
      </c>
      <c r="K40" s="1">
        <f t="shared" si="2"/>
        <v>0</v>
      </c>
      <c r="L40" s="1">
        <f t="shared" si="3"/>
        <v>0</v>
      </c>
      <c r="M40" s="1"/>
      <c r="N40" s="1">
        <v>4.63</v>
      </c>
      <c r="O40" s="1"/>
      <c r="P40" s="161"/>
      <c r="Q40" s="174"/>
      <c r="R40" s="174"/>
      <c r="S40" s="150"/>
      <c r="V40" s="175"/>
      <c r="Z40">
        <v>0</v>
      </c>
    </row>
    <row r="41" spans="1:26" ht="35.1" customHeight="1" x14ac:dyDescent="0.25">
      <c r="A41" s="172"/>
      <c r="B41" s="169" t="s">
        <v>343</v>
      </c>
      <c r="C41" s="173" t="s">
        <v>344</v>
      </c>
      <c r="D41" s="169" t="s">
        <v>345</v>
      </c>
      <c r="E41" s="169" t="s">
        <v>110</v>
      </c>
      <c r="F41" s="170">
        <v>6</v>
      </c>
      <c r="G41" s="171"/>
      <c r="H41" s="171"/>
      <c r="I41" s="171">
        <f t="shared" si="0"/>
        <v>0</v>
      </c>
      <c r="J41" s="169">
        <f t="shared" si="1"/>
        <v>38.28</v>
      </c>
      <c r="K41" s="1">
        <f t="shared" si="2"/>
        <v>0</v>
      </c>
      <c r="L41" s="1"/>
      <c r="M41" s="1">
        <f>ROUND(F41*(G41),2)</f>
        <v>0</v>
      </c>
      <c r="N41" s="1">
        <v>6.38</v>
      </c>
      <c r="O41" s="1"/>
      <c r="P41" s="168">
        <v>1</v>
      </c>
      <c r="Q41" s="174"/>
      <c r="R41" s="174">
        <v>1</v>
      </c>
      <c r="S41" s="150">
        <f>ROUND(F41*(R41),3)</f>
        <v>6</v>
      </c>
      <c r="V41" s="175"/>
      <c r="Z41">
        <v>0</v>
      </c>
    </row>
    <row r="42" spans="1:26" ht="24.95" customHeight="1" x14ac:dyDescent="0.25">
      <c r="A42" s="172"/>
      <c r="B42" s="169" t="s">
        <v>191</v>
      </c>
      <c r="C42" s="173" t="s">
        <v>346</v>
      </c>
      <c r="D42" s="169" t="s">
        <v>347</v>
      </c>
      <c r="E42" s="169" t="s">
        <v>110</v>
      </c>
      <c r="F42" s="170">
        <v>2</v>
      </c>
      <c r="G42" s="171"/>
      <c r="H42" s="171"/>
      <c r="I42" s="171">
        <f t="shared" si="0"/>
        <v>0</v>
      </c>
      <c r="J42" s="169">
        <f t="shared" si="1"/>
        <v>6.7</v>
      </c>
      <c r="K42" s="1">
        <f t="shared" si="2"/>
        <v>0</v>
      </c>
      <c r="L42" s="1"/>
      <c r="M42" s="1">
        <f>ROUND(F42*(G42),2)</f>
        <v>0</v>
      </c>
      <c r="N42" s="1">
        <v>3.35</v>
      </c>
      <c r="O42" s="1"/>
      <c r="P42" s="168">
        <v>4.4799999999999996E-3</v>
      </c>
      <c r="Q42" s="174"/>
      <c r="R42" s="174">
        <v>4.4799999999999996E-3</v>
      </c>
      <c r="S42" s="150">
        <f>ROUND(F42*(R42),3)</f>
        <v>8.9999999999999993E-3</v>
      </c>
      <c r="V42" s="175"/>
      <c r="Z42">
        <v>0</v>
      </c>
    </row>
    <row r="43" spans="1:26" ht="24.95" customHeight="1" x14ac:dyDescent="0.25">
      <c r="A43" s="172"/>
      <c r="B43" s="169" t="s">
        <v>114</v>
      </c>
      <c r="C43" s="173" t="s">
        <v>348</v>
      </c>
      <c r="D43" s="169" t="s">
        <v>349</v>
      </c>
      <c r="E43" s="169" t="s">
        <v>110</v>
      </c>
      <c r="F43" s="170">
        <v>3</v>
      </c>
      <c r="G43" s="171"/>
      <c r="H43" s="171"/>
      <c r="I43" s="171">
        <f t="shared" si="0"/>
        <v>0</v>
      </c>
      <c r="J43" s="169">
        <f t="shared" si="1"/>
        <v>47.58</v>
      </c>
      <c r="K43" s="1">
        <f t="shared" si="2"/>
        <v>0</v>
      </c>
      <c r="L43" s="1"/>
      <c r="M43" s="1">
        <f>ROUND(F43*(G43),2)</f>
        <v>0</v>
      </c>
      <c r="N43" s="1">
        <v>15.86</v>
      </c>
      <c r="O43" s="1"/>
      <c r="P43" s="168">
        <v>1E-4</v>
      </c>
      <c r="Q43" s="174"/>
      <c r="R43" s="174">
        <v>1E-4</v>
      </c>
      <c r="S43" s="150">
        <f>ROUND(F43*(R43),3)</f>
        <v>0</v>
      </c>
      <c r="V43" s="175"/>
      <c r="Z43">
        <v>0</v>
      </c>
    </row>
    <row r="44" spans="1:26" x14ac:dyDescent="0.25">
      <c r="A44" s="150"/>
      <c r="B44" s="150"/>
      <c r="C44" s="150"/>
      <c r="D44" s="150" t="s">
        <v>306</v>
      </c>
      <c r="E44" s="150"/>
      <c r="F44" s="168"/>
      <c r="G44" s="153"/>
      <c r="H44" s="153">
        <f>ROUND((SUM(M34:M43))/1,2)</f>
        <v>0</v>
      </c>
      <c r="I44" s="153">
        <f>ROUND((SUM(I34:I43))/1,2)</f>
        <v>0</v>
      </c>
      <c r="J44" s="150"/>
      <c r="K44" s="150"/>
      <c r="L44" s="150">
        <f>ROUND((SUM(L34:L43))/1,2)</f>
        <v>0</v>
      </c>
      <c r="M44" s="150">
        <f>ROUND((SUM(M34:M43))/1,2)</f>
        <v>0</v>
      </c>
      <c r="N44" s="150"/>
      <c r="O44" s="150"/>
      <c r="P44" s="176">
        <f>ROUND((SUM(P34:P43))/1,2)</f>
        <v>1</v>
      </c>
      <c r="Q44" s="147"/>
      <c r="R44" s="147"/>
      <c r="S44" s="176">
        <f>ROUND((SUM(S34:S43))/1,2)</f>
        <v>6.01</v>
      </c>
      <c r="T44" s="147"/>
      <c r="U44" s="147"/>
      <c r="V44" s="147"/>
      <c r="W44" s="147"/>
      <c r="X44" s="147"/>
      <c r="Y44" s="147"/>
      <c r="Z44" s="147"/>
    </row>
    <row r="45" spans="1:26" x14ac:dyDescent="0.25">
      <c r="A45" s="1"/>
      <c r="B45" s="1"/>
      <c r="C45" s="1"/>
      <c r="D45" s="1"/>
      <c r="E45" s="1"/>
      <c r="F45" s="161"/>
      <c r="G45" s="143"/>
      <c r="H45" s="143"/>
      <c r="I45" s="143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0"/>
      <c r="B46" s="150"/>
      <c r="C46" s="150"/>
      <c r="D46" s="150" t="s">
        <v>307</v>
      </c>
      <c r="E46" s="150"/>
      <c r="F46" s="168"/>
      <c r="G46" s="151"/>
      <c r="H46" s="151"/>
      <c r="I46" s="151"/>
      <c r="J46" s="150"/>
      <c r="K46" s="150"/>
      <c r="L46" s="150"/>
      <c r="M46" s="150"/>
      <c r="N46" s="150"/>
      <c r="O46" s="150"/>
      <c r="P46" s="150"/>
      <c r="Q46" s="147"/>
      <c r="R46" s="147"/>
      <c r="S46" s="150"/>
      <c r="T46" s="147"/>
      <c r="U46" s="147"/>
      <c r="V46" s="147"/>
      <c r="W46" s="147"/>
      <c r="X46" s="147"/>
      <c r="Y46" s="147"/>
      <c r="Z46" s="147"/>
    </row>
    <row r="47" spans="1:26" ht="24.95" customHeight="1" x14ac:dyDescent="0.25">
      <c r="A47" s="172"/>
      <c r="B47" s="169" t="s">
        <v>350</v>
      </c>
      <c r="C47" s="173" t="s">
        <v>351</v>
      </c>
      <c r="D47" s="169" t="s">
        <v>352</v>
      </c>
      <c r="E47" s="169" t="s">
        <v>110</v>
      </c>
      <c r="F47" s="170">
        <v>3</v>
      </c>
      <c r="G47" s="171"/>
      <c r="H47" s="171"/>
      <c r="I47" s="171">
        <f t="shared" ref="I47:I58" si="4">ROUND(F47*(G47+H47),2)</f>
        <v>0</v>
      </c>
      <c r="J47" s="169">
        <f t="shared" ref="J47:J58" si="5">ROUND(F47*(N47),2)</f>
        <v>4.92</v>
      </c>
      <c r="K47" s="1">
        <f t="shared" ref="K47:K58" si="6">ROUND(F47*(O47),2)</f>
        <v>0</v>
      </c>
      <c r="L47" s="1">
        <f t="shared" ref="L47:L54" si="7">ROUND(F47*(G47),2)</f>
        <v>0</v>
      </c>
      <c r="M47" s="1"/>
      <c r="N47" s="1">
        <v>1.6400000000000001</v>
      </c>
      <c r="O47" s="1"/>
      <c r="P47" s="168">
        <v>5.0000000000000002E-5</v>
      </c>
      <c r="Q47" s="174"/>
      <c r="R47" s="174">
        <v>5.0000000000000002E-5</v>
      </c>
      <c r="S47" s="150">
        <f>ROUND(F47*(R47),3)</f>
        <v>0</v>
      </c>
      <c r="V47" s="175"/>
      <c r="Z47">
        <v>0</v>
      </c>
    </row>
    <row r="48" spans="1:26" ht="24.95" customHeight="1" x14ac:dyDescent="0.25">
      <c r="A48" s="172"/>
      <c r="B48" s="169" t="s">
        <v>350</v>
      </c>
      <c r="C48" s="173" t="s">
        <v>353</v>
      </c>
      <c r="D48" s="169" t="s">
        <v>354</v>
      </c>
      <c r="E48" s="169" t="s">
        <v>110</v>
      </c>
      <c r="F48" s="170">
        <v>2</v>
      </c>
      <c r="G48" s="171"/>
      <c r="H48" s="171"/>
      <c r="I48" s="171">
        <f t="shared" si="4"/>
        <v>0</v>
      </c>
      <c r="J48" s="169">
        <f t="shared" si="5"/>
        <v>11.58</v>
      </c>
      <c r="K48" s="1">
        <f t="shared" si="6"/>
        <v>0</v>
      </c>
      <c r="L48" s="1">
        <f t="shared" si="7"/>
        <v>0</v>
      </c>
      <c r="M48" s="1"/>
      <c r="N48" s="1">
        <v>5.79</v>
      </c>
      <c r="O48" s="1"/>
      <c r="P48" s="168">
        <v>2.0000000000000002E-5</v>
      </c>
      <c r="Q48" s="174"/>
      <c r="R48" s="174">
        <v>2.0000000000000002E-5</v>
      </c>
      <c r="S48" s="150">
        <f>ROUND(F48*(R48),3)</f>
        <v>0</v>
      </c>
      <c r="V48" s="175"/>
      <c r="Z48">
        <v>0</v>
      </c>
    </row>
    <row r="49" spans="1:26" ht="24.95" customHeight="1" x14ac:dyDescent="0.25">
      <c r="A49" s="172"/>
      <c r="B49" s="169" t="s">
        <v>350</v>
      </c>
      <c r="C49" s="173" t="s">
        <v>355</v>
      </c>
      <c r="D49" s="169" t="s">
        <v>356</v>
      </c>
      <c r="E49" s="169" t="s">
        <v>110</v>
      </c>
      <c r="F49" s="170">
        <v>1</v>
      </c>
      <c r="G49" s="171"/>
      <c r="H49" s="171"/>
      <c r="I49" s="171">
        <f t="shared" si="4"/>
        <v>0</v>
      </c>
      <c r="J49" s="169">
        <f t="shared" si="5"/>
        <v>3.38</v>
      </c>
      <c r="K49" s="1">
        <f t="shared" si="6"/>
        <v>0</v>
      </c>
      <c r="L49" s="1">
        <f t="shared" si="7"/>
        <v>0</v>
      </c>
      <c r="M49" s="1"/>
      <c r="N49" s="1">
        <v>3.38</v>
      </c>
      <c r="O49" s="1"/>
      <c r="P49" s="168">
        <v>2.0000000000000002E-5</v>
      </c>
      <c r="Q49" s="174"/>
      <c r="R49" s="174">
        <v>2.0000000000000002E-5</v>
      </c>
      <c r="S49" s="150">
        <f>ROUND(F49*(R49),3)</f>
        <v>0</v>
      </c>
      <c r="V49" s="175"/>
      <c r="Z49">
        <v>0</v>
      </c>
    </row>
    <row r="50" spans="1:26" ht="24.95" customHeight="1" x14ac:dyDescent="0.25">
      <c r="A50" s="172"/>
      <c r="B50" s="169" t="s">
        <v>350</v>
      </c>
      <c r="C50" s="173" t="s">
        <v>357</v>
      </c>
      <c r="D50" s="169" t="s">
        <v>358</v>
      </c>
      <c r="E50" s="169" t="s">
        <v>110</v>
      </c>
      <c r="F50" s="170">
        <v>3</v>
      </c>
      <c r="G50" s="171"/>
      <c r="H50" s="171"/>
      <c r="I50" s="171">
        <f t="shared" si="4"/>
        <v>0</v>
      </c>
      <c r="J50" s="169">
        <f t="shared" si="5"/>
        <v>19.71</v>
      </c>
      <c r="K50" s="1">
        <f t="shared" si="6"/>
        <v>0</v>
      </c>
      <c r="L50" s="1">
        <f t="shared" si="7"/>
        <v>0</v>
      </c>
      <c r="M50" s="1"/>
      <c r="N50" s="1">
        <v>6.57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350</v>
      </c>
      <c r="C51" s="173" t="s">
        <v>359</v>
      </c>
      <c r="D51" s="169" t="s">
        <v>360</v>
      </c>
      <c r="E51" s="169" t="s">
        <v>110</v>
      </c>
      <c r="F51" s="170">
        <v>1</v>
      </c>
      <c r="G51" s="171"/>
      <c r="H51" s="171"/>
      <c r="I51" s="171">
        <f t="shared" si="4"/>
        <v>0</v>
      </c>
      <c r="J51" s="169">
        <f t="shared" si="5"/>
        <v>8.6300000000000008</v>
      </c>
      <c r="K51" s="1">
        <f t="shared" si="6"/>
        <v>0</v>
      </c>
      <c r="L51" s="1">
        <f t="shared" si="7"/>
        <v>0</v>
      </c>
      <c r="M51" s="1"/>
      <c r="N51" s="1">
        <v>8.6300000000000008</v>
      </c>
      <c r="O51" s="1"/>
      <c r="P51" s="168">
        <v>5.0000000000000002E-5</v>
      </c>
      <c r="Q51" s="174"/>
      <c r="R51" s="174">
        <v>5.0000000000000002E-5</v>
      </c>
      <c r="S51" s="150">
        <f>ROUND(F51*(R51),3)</f>
        <v>0</v>
      </c>
      <c r="V51" s="175"/>
      <c r="Z51">
        <v>0</v>
      </c>
    </row>
    <row r="52" spans="1:26" ht="24.95" customHeight="1" x14ac:dyDescent="0.25">
      <c r="A52" s="172"/>
      <c r="B52" s="169" t="s">
        <v>350</v>
      </c>
      <c r="C52" s="173" t="s">
        <v>361</v>
      </c>
      <c r="D52" s="169" t="s">
        <v>362</v>
      </c>
      <c r="E52" s="169" t="s">
        <v>110</v>
      </c>
      <c r="F52" s="170">
        <v>1</v>
      </c>
      <c r="G52" s="171"/>
      <c r="H52" s="171"/>
      <c r="I52" s="171">
        <f t="shared" si="4"/>
        <v>0</v>
      </c>
      <c r="J52" s="169">
        <f t="shared" si="5"/>
        <v>8.8800000000000008</v>
      </c>
      <c r="K52" s="1">
        <f t="shared" si="6"/>
        <v>0</v>
      </c>
      <c r="L52" s="1">
        <f t="shared" si="7"/>
        <v>0</v>
      </c>
      <c r="M52" s="1"/>
      <c r="N52" s="1">
        <v>8.8800000000000008</v>
      </c>
      <c r="O52" s="1"/>
      <c r="P52" s="168">
        <v>5.0000000000000002E-5</v>
      </c>
      <c r="Q52" s="174"/>
      <c r="R52" s="174">
        <v>5.0000000000000002E-5</v>
      </c>
      <c r="S52" s="150">
        <f>ROUND(F52*(R52),3)</f>
        <v>0</v>
      </c>
      <c r="V52" s="175"/>
      <c r="Z52">
        <v>0</v>
      </c>
    </row>
    <row r="53" spans="1:26" ht="24.95" customHeight="1" x14ac:dyDescent="0.25">
      <c r="A53" s="172"/>
      <c r="B53" s="169" t="s">
        <v>350</v>
      </c>
      <c r="C53" s="173" t="s">
        <v>363</v>
      </c>
      <c r="D53" s="169" t="s">
        <v>364</v>
      </c>
      <c r="E53" s="169" t="s">
        <v>137</v>
      </c>
      <c r="F53" s="170">
        <v>0.17599999999999999</v>
      </c>
      <c r="G53" s="171"/>
      <c r="H53" s="171"/>
      <c r="I53" s="171">
        <f t="shared" si="4"/>
        <v>0</v>
      </c>
      <c r="J53" s="169">
        <f t="shared" si="5"/>
        <v>3.32</v>
      </c>
      <c r="K53" s="1">
        <f t="shared" si="6"/>
        <v>0</v>
      </c>
      <c r="L53" s="1">
        <f t="shared" si="7"/>
        <v>0</v>
      </c>
      <c r="M53" s="1"/>
      <c r="N53" s="1">
        <v>18.86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/>
      <c r="B54" s="169" t="s">
        <v>365</v>
      </c>
      <c r="C54" s="173" t="s">
        <v>366</v>
      </c>
      <c r="D54" s="169" t="s">
        <v>367</v>
      </c>
      <c r="E54" s="169" t="s">
        <v>110</v>
      </c>
      <c r="F54" s="170">
        <v>6</v>
      </c>
      <c r="G54" s="171"/>
      <c r="H54" s="171"/>
      <c r="I54" s="171">
        <f t="shared" si="4"/>
        <v>0</v>
      </c>
      <c r="J54" s="169">
        <f t="shared" si="5"/>
        <v>23.46</v>
      </c>
      <c r="K54" s="1">
        <f t="shared" si="6"/>
        <v>0</v>
      </c>
      <c r="L54" s="1">
        <f t="shared" si="7"/>
        <v>0</v>
      </c>
      <c r="M54" s="1"/>
      <c r="N54" s="1">
        <v>3.91</v>
      </c>
      <c r="O54" s="1"/>
      <c r="P54" s="161"/>
      <c r="Q54" s="174"/>
      <c r="R54" s="174"/>
      <c r="S54" s="150"/>
      <c r="V54" s="175"/>
      <c r="Z54">
        <v>0</v>
      </c>
    </row>
    <row r="55" spans="1:26" ht="35.1" customHeight="1" x14ac:dyDescent="0.25">
      <c r="A55" s="172"/>
      <c r="B55" s="169" t="s">
        <v>368</v>
      </c>
      <c r="C55" s="173" t="s">
        <v>369</v>
      </c>
      <c r="D55" s="169" t="s">
        <v>370</v>
      </c>
      <c r="E55" s="169" t="s">
        <v>110</v>
      </c>
      <c r="F55" s="170">
        <v>2</v>
      </c>
      <c r="G55" s="171"/>
      <c r="H55" s="171"/>
      <c r="I55" s="171">
        <f t="shared" si="4"/>
        <v>0</v>
      </c>
      <c r="J55" s="169">
        <f t="shared" si="5"/>
        <v>114.94</v>
      </c>
      <c r="K55" s="1">
        <f t="shared" si="6"/>
        <v>0</v>
      </c>
      <c r="L55" s="1"/>
      <c r="M55" s="1">
        <f>ROUND(F55*(G55),2)</f>
        <v>0</v>
      </c>
      <c r="N55" s="1">
        <v>57.47</v>
      </c>
      <c r="O55" s="1"/>
      <c r="P55" s="168">
        <v>1.7000000000000001E-2</v>
      </c>
      <c r="Q55" s="174"/>
      <c r="R55" s="174">
        <v>1.7000000000000001E-2</v>
      </c>
      <c r="S55" s="150">
        <f>ROUND(F55*(R55),3)</f>
        <v>3.4000000000000002E-2</v>
      </c>
      <c r="V55" s="175"/>
      <c r="Z55">
        <v>0</v>
      </c>
    </row>
    <row r="56" spans="1:26" ht="35.1" customHeight="1" x14ac:dyDescent="0.25">
      <c r="A56" s="172"/>
      <c r="B56" s="169" t="s">
        <v>368</v>
      </c>
      <c r="C56" s="173" t="s">
        <v>371</v>
      </c>
      <c r="D56" s="169" t="s">
        <v>372</v>
      </c>
      <c r="E56" s="169" t="s">
        <v>110</v>
      </c>
      <c r="F56" s="170">
        <v>1</v>
      </c>
      <c r="G56" s="171"/>
      <c r="H56" s="171"/>
      <c r="I56" s="171">
        <f t="shared" si="4"/>
        <v>0</v>
      </c>
      <c r="J56" s="169">
        <f t="shared" si="5"/>
        <v>98.19</v>
      </c>
      <c r="K56" s="1">
        <f t="shared" si="6"/>
        <v>0</v>
      </c>
      <c r="L56" s="1"/>
      <c r="M56" s="1">
        <f>ROUND(F56*(G56),2)</f>
        <v>0</v>
      </c>
      <c r="N56" s="1">
        <v>98.19</v>
      </c>
      <c r="O56" s="1"/>
      <c r="P56" s="168">
        <v>3.2000000000000001E-2</v>
      </c>
      <c r="Q56" s="174"/>
      <c r="R56" s="174">
        <v>3.2000000000000001E-2</v>
      </c>
      <c r="S56" s="150">
        <f>ROUND(F56*(R56),3)</f>
        <v>3.2000000000000001E-2</v>
      </c>
      <c r="V56" s="175"/>
      <c r="Z56">
        <v>0</v>
      </c>
    </row>
    <row r="57" spans="1:26" ht="35.1" customHeight="1" x14ac:dyDescent="0.25">
      <c r="A57" s="172"/>
      <c r="B57" s="169" t="s">
        <v>368</v>
      </c>
      <c r="C57" s="173" t="s">
        <v>373</v>
      </c>
      <c r="D57" s="169" t="s">
        <v>374</v>
      </c>
      <c r="E57" s="169" t="s">
        <v>110</v>
      </c>
      <c r="F57" s="170">
        <v>1</v>
      </c>
      <c r="G57" s="171"/>
      <c r="H57" s="171"/>
      <c r="I57" s="171">
        <f t="shared" si="4"/>
        <v>0</v>
      </c>
      <c r="J57" s="169">
        <f t="shared" si="5"/>
        <v>73.34</v>
      </c>
      <c r="K57" s="1">
        <f t="shared" si="6"/>
        <v>0</v>
      </c>
      <c r="L57" s="1"/>
      <c r="M57" s="1">
        <f>ROUND(F57*(G57),2)</f>
        <v>0</v>
      </c>
      <c r="N57" s="1">
        <v>73.34</v>
      </c>
      <c r="O57" s="1"/>
      <c r="P57" s="168">
        <v>4.28E-3</v>
      </c>
      <c r="Q57" s="174"/>
      <c r="R57" s="174">
        <v>4.28E-3</v>
      </c>
      <c r="S57" s="150">
        <f>ROUND(F57*(R57),3)</f>
        <v>4.0000000000000001E-3</v>
      </c>
      <c r="V57" s="175"/>
      <c r="Z57">
        <v>0</v>
      </c>
    </row>
    <row r="58" spans="1:26" ht="35.1" customHeight="1" x14ac:dyDescent="0.25">
      <c r="A58" s="172"/>
      <c r="B58" s="169" t="s">
        <v>368</v>
      </c>
      <c r="C58" s="173" t="s">
        <v>375</v>
      </c>
      <c r="D58" s="169" t="s">
        <v>376</v>
      </c>
      <c r="E58" s="169" t="s">
        <v>110</v>
      </c>
      <c r="F58" s="170">
        <v>1</v>
      </c>
      <c r="G58" s="171"/>
      <c r="H58" s="171"/>
      <c r="I58" s="171">
        <f t="shared" si="4"/>
        <v>0</v>
      </c>
      <c r="J58" s="169">
        <f t="shared" si="5"/>
        <v>88.58</v>
      </c>
      <c r="K58" s="1">
        <f t="shared" si="6"/>
        <v>0</v>
      </c>
      <c r="L58" s="1"/>
      <c r="M58" s="1">
        <f>ROUND(F58*(G58),2)</f>
        <v>0</v>
      </c>
      <c r="N58" s="1">
        <v>88.58</v>
      </c>
      <c r="O58" s="1"/>
      <c r="P58" s="168">
        <v>6.0600000000000003E-3</v>
      </c>
      <c r="Q58" s="174"/>
      <c r="R58" s="174">
        <v>6.0600000000000003E-3</v>
      </c>
      <c r="S58" s="150">
        <f>ROUND(F58*(R58),3)</f>
        <v>6.0000000000000001E-3</v>
      </c>
      <c r="V58" s="175"/>
      <c r="Z58">
        <v>0</v>
      </c>
    </row>
    <row r="59" spans="1:26" x14ac:dyDescent="0.25">
      <c r="A59" s="150"/>
      <c r="B59" s="150"/>
      <c r="C59" s="150"/>
      <c r="D59" s="150" t="s">
        <v>307</v>
      </c>
      <c r="E59" s="150"/>
      <c r="F59" s="168"/>
      <c r="G59" s="153"/>
      <c r="H59" s="153">
        <f>ROUND((SUM(M46:M58))/1,2)</f>
        <v>0</v>
      </c>
      <c r="I59" s="153">
        <f>ROUND((SUM(I46:I58))/1,2)</f>
        <v>0</v>
      </c>
      <c r="J59" s="150"/>
      <c r="K59" s="150"/>
      <c r="L59" s="150">
        <f>ROUND((SUM(L46:L58))/1,2)</f>
        <v>0</v>
      </c>
      <c r="M59" s="150">
        <f>ROUND((SUM(M46:M58))/1,2)</f>
        <v>0</v>
      </c>
      <c r="N59" s="150"/>
      <c r="O59" s="150"/>
      <c r="P59" s="176">
        <f>ROUND((SUM(P46:P58))/1,2)</f>
        <v>0.06</v>
      </c>
      <c r="Q59" s="147"/>
      <c r="R59" s="147"/>
      <c r="S59" s="176">
        <f>ROUND((SUM(S46:S58))/1,2)</f>
        <v>0.08</v>
      </c>
      <c r="T59" s="147"/>
      <c r="U59" s="147"/>
      <c r="V59" s="147"/>
      <c r="W59" s="147"/>
      <c r="X59" s="147"/>
      <c r="Y59" s="147"/>
      <c r="Z59" s="147"/>
    </row>
    <row r="60" spans="1:26" x14ac:dyDescent="0.25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0"/>
      <c r="B61" s="150"/>
      <c r="C61" s="150"/>
      <c r="D61" s="2" t="s">
        <v>73</v>
      </c>
      <c r="E61" s="150"/>
      <c r="F61" s="168"/>
      <c r="G61" s="153"/>
      <c r="H61" s="153">
        <f>ROUND((SUM(M25:M60))/2,2)</f>
        <v>0</v>
      </c>
      <c r="I61" s="153">
        <f>ROUND((SUM(I25:I60))/2,2)</f>
        <v>0</v>
      </c>
      <c r="J61" s="151"/>
      <c r="K61" s="150"/>
      <c r="L61" s="151">
        <f>ROUND((SUM(L25:L60))/2,2)</f>
        <v>0</v>
      </c>
      <c r="M61" s="151">
        <f>ROUND((SUM(M25:M60))/2,2)</f>
        <v>0</v>
      </c>
      <c r="N61" s="150"/>
      <c r="O61" s="150"/>
      <c r="P61" s="176">
        <f>ROUND((SUM(P25:P60))/2,2)</f>
        <v>1.07</v>
      </c>
      <c r="S61" s="176">
        <f>ROUND((SUM(S25:S60))/2,2)</f>
        <v>6.14</v>
      </c>
    </row>
    <row r="62" spans="1:26" x14ac:dyDescent="0.25">
      <c r="A62" s="1"/>
      <c r="B62" s="1"/>
      <c r="C62" s="1"/>
      <c r="D62" s="1"/>
      <c r="E62" s="1"/>
      <c r="F62" s="161"/>
      <c r="G62" s="143"/>
      <c r="H62" s="143"/>
      <c r="I62" s="143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0"/>
      <c r="B63" s="150"/>
      <c r="C63" s="150"/>
      <c r="D63" s="2" t="s">
        <v>308</v>
      </c>
      <c r="E63" s="150"/>
      <c r="F63" s="168"/>
      <c r="G63" s="151"/>
      <c r="H63" s="151"/>
      <c r="I63" s="151"/>
      <c r="J63" s="150"/>
      <c r="K63" s="150"/>
      <c r="L63" s="150"/>
      <c r="M63" s="150"/>
      <c r="N63" s="150"/>
      <c r="O63" s="150"/>
      <c r="P63" s="150"/>
      <c r="Q63" s="147"/>
      <c r="R63" s="147"/>
      <c r="S63" s="150"/>
      <c r="T63" s="147"/>
      <c r="U63" s="147"/>
      <c r="V63" s="147"/>
      <c r="W63" s="147"/>
      <c r="X63" s="147"/>
      <c r="Y63" s="147"/>
      <c r="Z63" s="147"/>
    </row>
    <row r="64" spans="1:26" x14ac:dyDescent="0.25">
      <c r="A64" s="150"/>
      <c r="B64" s="150"/>
      <c r="C64" s="150"/>
      <c r="D64" s="150" t="s">
        <v>309</v>
      </c>
      <c r="E64" s="150"/>
      <c r="F64" s="168"/>
      <c r="G64" s="151"/>
      <c r="H64" s="151"/>
      <c r="I64" s="151"/>
      <c r="J64" s="150"/>
      <c r="K64" s="150"/>
      <c r="L64" s="150"/>
      <c r="M64" s="150"/>
      <c r="N64" s="150"/>
      <c r="O64" s="150"/>
      <c r="P64" s="150"/>
      <c r="Q64" s="147"/>
      <c r="R64" s="147"/>
      <c r="S64" s="150"/>
      <c r="T64" s="147"/>
      <c r="U64" s="147"/>
      <c r="V64" s="147"/>
      <c r="W64" s="147"/>
      <c r="X64" s="147"/>
      <c r="Y64" s="147"/>
      <c r="Z64" s="147"/>
    </row>
    <row r="65" spans="1:26" ht="24.95" customHeight="1" x14ac:dyDescent="0.25">
      <c r="A65" s="172"/>
      <c r="B65" s="169" t="s">
        <v>377</v>
      </c>
      <c r="C65" s="173" t="s">
        <v>378</v>
      </c>
      <c r="D65" s="169" t="s">
        <v>379</v>
      </c>
      <c r="E65" s="169" t="s">
        <v>110</v>
      </c>
      <c r="F65" s="170">
        <v>1</v>
      </c>
      <c r="G65" s="171"/>
      <c r="H65" s="171"/>
      <c r="I65" s="171">
        <f>ROUND(F65*(G65+H65),2)</f>
        <v>0</v>
      </c>
      <c r="J65" s="169">
        <f>ROUND(F65*(N65),2)</f>
        <v>15.8</v>
      </c>
      <c r="K65" s="1">
        <f>ROUND(F65*(O65),2)</f>
        <v>0</v>
      </c>
      <c r="L65" s="1">
        <f>ROUND(F65*(G65),2)</f>
        <v>0</v>
      </c>
      <c r="M65" s="1"/>
      <c r="N65" s="1">
        <v>15.8</v>
      </c>
      <c r="O65" s="1"/>
      <c r="P65" s="168">
        <v>5.0000000000000002E-5</v>
      </c>
      <c r="Q65" s="174"/>
      <c r="R65" s="174">
        <v>5.0000000000000002E-5</v>
      </c>
      <c r="S65" s="150">
        <f>ROUND(F65*(R65),3)</f>
        <v>0</v>
      </c>
      <c r="V65" s="175"/>
      <c r="Z65">
        <v>0</v>
      </c>
    </row>
    <row r="66" spans="1:26" ht="24.95" customHeight="1" x14ac:dyDescent="0.25">
      <c r="A66" s="172"/>
      <c r="B66" s="169" t="s">
        <v>160</v>
      </c>
      <c r="C66" s="173" t="s">
        <v>380</v>
      </c>
      <c r="D66" s="169" t="s">
        <v>381</v>
      </c>
      <c r="E66" s="169" t="s">
        <v>184</v>
      </c>
      <c r="F66" s="170">
        <v>1</v>
      </c>
      <c r="G66" s="171"/>
      <c r="H66" s="171"/>
      <c r="I66" s="171">
        <f>ROUND(F66*(G66+H66),2)</f>
        <v>0</v>
      </c>
      <c r="J66" s="169">
        <f>ROUND(F66*(N66),2)</f>
        <v>7.15</v>
      </c>
      <c r="K66" s="1">
        <f>ROUND(F66*(O66),2)</f>
        <v>0</v>
      </c>
      <c r="L66" s="1">
        <f>ROUND(F66*(G66),2)</f>
        <v>0</v>
      </c>
      <c r="M66" s="1"/>
      <c r="N66" s="1">
        <v>7.15</v>
      </c>
      <c r="O66" s="1"/>
      <c r="P66" s="161"/>
      <c r="Q66" s="174"/>
      <c r="R66" s="174"/>
      <c r="S66" s="150"/>
      <c r="V66" s="175"/>
      <c r="Z66">
        <v>0</v>
      </c>
    </row>
    <row r="67" spans="1:26" x14ac:dyDescent="0.25">
      <c r="A67" s="150"/>
      <c r="B67" s="150"/>
      <c r="C67" s="150"/>
      <c r="D67" s="150" t="s">
        <v>309</v>
      </c>
      <c r="E67" s="150"/>
      <c r="F67" s="168"/>
      <c r="G67" s="153"/>
      <c r="H67" s="153"/>
      <c r="I67" s="153">
        <f>ROUND((SUM(I64:I66))/1,2)</f>
        <v>0</v>
      </c>
      <c r="J67" s="150"/>
      <c r="K67" s="150"/>
      <c r="L67" s="150">
        <f>ROUND((SUM(L64:L66))/1,2)</f>
        <v>0</v>
      </c>
      <c r="M67" s="150">
        <f>ROUND((SUM(M64:M66))/1,2)</f>
        <v>0</v>
      </c>
      <c r="N67" s="150"/>
      <c r="O67" s="150"/>
      <c r="P67" s="176"/>
      <c r="S67" s="168">
        <f>ROUND((SUM(S64:S66))/1,2)</f>
        <v>0</v>
      </c>
      <c r="V67">
        <f>ROUND((SUM(V64:V66))/1,2)</f>
        <v>0</v>
      </c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2" t="s">
        <v>308</v>
      </c>
      <c r="E69" s="150"/>
      <c r="F69" s="168"/>
      <c r="G69" s="153"/>
      <c r="H69" s="153">
        <f>ROUND((SUM(M63:M68))/2,2)</f>
        <v>0</v>
      </c>
      <c r="I69" s="153">
        <f>ROUND((SUM(I63:I68))/2,2)</f>
        <v>0</v>
      </c>
      <c r="J69" s="150"/>
      <c r="K69" s="150"/>
      <c r="L69" s="150">
        <f>ROUND((SUM(L63:L68))/2,2)</f>
        <v>0</v>
      </c>
      <c r="M69" s="150">
        <f>ROUND((SUM(M63:M68))/2,2)</f>
        <v>0</v>
      </c>
      <c r="N69" s="150"/>
      <c r="O69" s="150"/>
      <c r="P69" s="176"/>
      <c r="S69" s="176">
        <f>ROUND((SUM(S63:S68))/2,2)</f>
        <v>0</v>
      </c>
      <c r="V69">
        <f>ROUND((SUM(V63:V68))/2,2)</f>
        <v>0</v>
      </c>
    </row>
    <row r="70" spans="1:26" x14ac:dyDescent="0.25">
      <c r="A70" s="178"/>
      <c r="B70" s="178"/>
      <c r="C70" s="178"/>
      <c r="D70" s="178" t="s">
        <v>79</v>
      </c>
      <c r="E70" s="178"/>
      <c r="F70" s="179"/>
      <c r="G70" s="180"/>
      <c r="H70" s="180">
        <f>ROUND((SUM(M9:M69))/3,2)</f>
        <v>0</v>
      </c>
      <c r="I70" s="180">
        <f>ROUND((SUM(I9:I69))/3,2)</f>
        <v>0</v>
      </c>
      <c r="J70" s="178"/>
      <c r="K70" s="178">
        <f>ROUND((SUM(K9:K69))/3,2)</f>
        <v>0</v>
      </c>
      <c r="L70" s="178">
        <f>ROUND((SUM(L9:L69))/3,2)</f>
        <v>0</v>
      </c>
      <c r="M70" s="178">
        <f>ROUND((SUM(M9:M69))/3,2)</f>
        <v>0</v>
      </c>
      <c r="N70" s="178"/>
      <c r="O70" s="178"/>
      <c r="P70" s="179"/>
      <c r="Q70" s="181"/>
      <c r="R70" s="181"/>
      <c r="S70" s="179">
        <f>ROUND((SUM(S9:S69))/3,2)</f>
        <v>6.7</v>
      </c>
      <c r="T70" s="181"/>
      <c r="U70" s="181"/>
      <c r="V70" s="181">
        <f>ROUND((SUM(V9:V69))/3,2)</f>
        <v>0</v>
      </c>
      <c r="Z70">
        <f>(SUM(Z9:Z69))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dostavanej telocvične / SO 03 - Vykurovanie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382</v>
      </c>
      <c r="C3" s="35"/>
      <c r="D3" s="36"/>
      <c r="E3" s="36"/>
      <c r="F3" s="3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'Rekap 14493'!B15</f>
        <v>0</v>
      </c>
      <c r="E16" s="89">
        <f>'Rekap 14493'!C15</f>
        <v>0</v>
      </c>
      <c r="F16" s="98">
        <f>'Rekap 14493'!D15</f>
        <v>0</v>
      </c>
      <c r="G16" s="52">
        <v>6</v>
      </c>
      <c r="H16" s="107" t="s">
        <v>203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32</v>
      </c>
      <c r="D17" s="70"/>
      <c r="E17" s="68"/>
      <c r="F17" s="73"/>
      <c r="G17" s="53">
        <v>7</v>
      </c>
      <c r="H17" s="108" t="s">
        <v>37</v>
      </c>
      <c r="I17" s="121"/>
      <c r="J17" s="119">
        <f>'SO 14493'!Z36</f>
        <v>0</v>
      </c>
    </row>
    <row r="18" spans="1:26" ht="18" customHeight="1" x14ac:dyDescent="0.25">
      <c r="A18" s="11"/>
      <c r="B18" s="60">
        <v>3</v>
      </c>
      <c r="C18" s="64" t="s">
        <v>33</v>
      </c>
      <c r="D18" s="71"/>
      <c r="E18" s="69"/>
      <c r="F18" s="74"/>
      <c r="G18" s="53">
        <v>8</v>
      </c>
      <c r="H18" s="108" t="s">
        <v>38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47</v>
      </c>
      <c r="D22" s="79"/>
      <c r="E22" s="81" t="s">
        <v>50</v>
      </c>
      <c r="F22" s="73">
        <f>((F16*U22*0)+(F17*V22*0)+(F18*W22*0))/100</f>
        <v>0</v>
      </c>
      <c r="G22" s="52">
        <v>16</v>
      </c>
      <c r="H22" s="107" t="s">
        <v>53</v>
      </c>
      <c r="I22" s="122" t="s">
        <v>50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1" t="s">
        <v>51</v>
      </c>
      <c r="F23" s="74">
        <f>((F16*U23*0)+(F17*V23*0)+(F18*W23*0))/100</f>
        <v>0</v>
      </c>
      <c r="G23" s="53">
        <v>17</v>
      </c>
      <c r="H23" s="108" t="s">
        <v>54</v>
      </c>
      <c r="I23" s="122" t="s">
        <v>50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1" t="s">
        <v>50</v>
      </c>
      <c r="F24" s="74">
        <f>((F16*U24*0)+(F17*V24*0)+(F18*W24*0))/100</f>
        <v>0</v>
      </c>
      <c r="G24" s="53">
        <v>18</v>
      </c>
      <c r="H24" s="108" t="s">
        <v>55</v>
      </c>
      <c r="I24" s="122" t="s">
        <v>51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J28-SUM('SO 14493'!K9:'SO 14493'!K35)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SUM('SO 14493'!K9:'SO 14493'!K35)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44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45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95"/>
      <c r="G33" s="103">
        <v>26</v>
      </c>
      <c r="H33" s="134" t="s">
        <v>60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25</v>
      </c>
      <c r="B1" s="211"/>
      <c r="C1" s="211"/>
      <c r="D1" s="212"/>
      <c r="E1" s="138" t="s">
        <v>22</v>
      </c>
      <c r="F1" s="137"/>
      <c r="W1">
        <v>30.126000000000001</v>
      </c>
    </row>
    <row r="2" spans="1:26" ht="20.100000000000001" customHeight="1" x14ac:dyDescent="0.25">
      <c r="A2" s="210" t="s">
        <v>26</v>
      </c>
      <c r="B2" s="211"/>
      <c r="C2" s="211"/>
      <c r="D2" s="212"/>
      <c r="E2" s="138" t="s">
        <v>20</v>
      </c>
      <c r="F2" s="137"/>
    </row>
    <row r="3" spans="1:26" ht="20.100000000000001" customHeight="1" x14ac:dyDescent="0.25">
      <c r="A3" s="210" t="s">
        <v>27</v>
      </c>
      <c r="B3" s="211"/>
      <c r="C3" s="211"/>
      <c r="D3" s="212"/>
      <c r="E3" s="138" t="s">
        <v>65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382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66</v>
      </c>
      <c r="B8" s="136"/>
      <c r="C8" s="136"/>
      <c r="D8" s="136"/>
      <c r="E8" s="136"/>
      <c r="F8" s="136"/>
    </row>
    <row r="9" spans="1:26" x14ac:dyDescent="0.25">
      <c r="A9" s="141" t="s">
        <v>62</v>
      </c>
      <c r="B9" s="141" t="s">
        <v>56</v>
      </c>
      <c r="C9" s="141" t="s">
        <v>57</v>
      </c>
      <c r="D9" s="141" t="s">
        <v>34</v>
      </c>
      <c r="E9" s="141" t="s">
        <v>63</v>
      </c>
      <c r="F9" s="141" t="s">
        <v>64</v>
      </c>
    </row>
    <row r="10" spans="1:26" x14ac:dyDescent="0.25">
      <c r="A10" s="148" t="s">
        <v>67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383</v>
      </c>
      <c r="B11" s="151">
        <f>'SO 14493'!L18</f>
        <v>0</v>
      </c>
      <c r="C11" s="151">
        <f>'SO 14493'!M18</f>
        <v>0</v>
      </c>
      <c r="D11" s="151">
        <f>'SO 14493'!I18</f>
        <v>0</v>
      </c>
      <c r="E11" s="152">
        <f>'SO 14493'!P18</f>
        <v>1</v>
      </c>
      <c r="F11" s="152">
        <f>'SO 14493'!S18</f>
        <v>12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69</v>
      </c>
      <c r="B12" s="151">
        <f>'SO 14493'!L22</f>
        <v>0</v>
      </c>
      <c r="C12" s="151">
        <f>'SO 14493'!M22</f>
        <v>0</v>
      </c>
      <c r="D12" s="151">
        <f>'SO 14493'!I22</f>
        <v>0</v>
      </c>
      <c r="E12" s="152">
        <f>'SO 14493'!P22</f>
        <v>1.89</v>
      </c>
      <c r="F12" s="152">
        <f>'SO 14493'!S22</f>
        <v>5.84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384</v>
      </c>
      <c r="B13" s="151">
        <f>'SO 14493'!L29</f>
        <v>0</v>
      </c>
      <c r="C13" s="151">
        <f>'SO 14493'!M29</f>
        <v>0</v>
      </c>
      <c r="D13" s="151">
        <f>'SO 14493'!I29</f>
        <v>0</v>
      </c>
      <c r="E13" s="152">
        <f>'SO 14493'!P29</f>
        <v>0</v>
      </c>
      <c r="F13" s="152">
        <f>'SO 14493'!S29</f>
        <v>0.04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72</v>
      </c>
      <c r="B14" s="151">
        <f>'SO 14493'!L33</f>
        <v>0</v>
      </c>
      <c r="C14" s="151">
        <f>'SO 14493'!M33</f>
        <v>0</v>
      </c>
      <c r="D14" s="151">
        <f>'SO 14493'!I33</f>
        <v>0</v>
      </c>
      <c r="E14" s="152">
        <f>'SO 14493'!P33</f>
        <v>0</v>
      </c>
      <c r="F14" s="152">
        <f>'SO 14493'!S33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67</v>
      </c>
      <c r="B15" s="153">
        <f>'SO 14493'!L35</f>
        <v>0</v>
      </c>
      <c r="C15" s="153">
        <f>'SO 14493'!M35</f>
        <v>0</v>
      </c>
      <c r="D15" s="153">
        <f>'SO 14493'!I35</f>
        <v>0</v>
      </c>
      <c r="E15" s="154">
        <f>'SO 14493'!S35</f>
        <v>17.88</v>
      </c>
      <c r="F15" s="154">
        <f>'SO 14493'!V35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79</v>
      </c>
      <c r="B17" s="153">
        <f>'SO 14493'!L36</f>
        <v>0</v>
      </c>
      <c r="C17" s="153">
        <f>'SO 14493'!M36</f>
        <v>0</v>
      </c>
      <c r="D17" s="153">
        <f>'SO 14493'!I36</f>
        <v>0</v>
      </c>
      <c r="E17" s="154">
        <f>'SO 14493'!S36</f>
        <v>17.88</v>
      </c>
      <c r="F17" s="154">
        <f>'SO 14493'!V36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ySplit="8" topLeftCell="A9" activePane="bottomLeft" state="frozen"/>
      <selection pane="bottomLeft" activeCell="G33" sqref="G11:G3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25</v>
      </c>
      <c r="C1" s="214"/>
      <c r="D1" s="214"/>
      <c r="E1" s="214"/>
      <c r="F1" s="214"/>
      <c r="G1" s="214"/>
      <c r="H1" s="215"/>
      <c r="I1" s="160" t="s">
        <v>22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26</v>
      </c>
      <c r="C2" s="214"/>
      <c r="D2" s="214"/>
      <c r="E2" s="214"/>
      <c r="F2" s="214"/>
      <c r="G2" s="214"/>
      <c r="H2" s="215"/>
      <c r="I2" s="160" t="s">
        <v>20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27</v>
      </c>
      <c r="C3" s="214"/>
      <c r="D3" s="214"/>
      <c r="E3" s="214"/>
      <c r="F3" s="214"/>
      <c r="G3" s="214"/>
      <c r="H3" s="215"/>
      <c r="I3" s="160" t="s">
        <v>65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57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67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383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385</v>
      </c>
      <c r="C11" s="173" t="s">
        <v>386</v>
      </c>
      <c r="D11" s="169" t="s">
        <v>387</v>
      </c>
      <c r="E11" s="169" t="s">
        <v>98</v>
      </c>
      <c r="F11" s="170">
        <v>23.52</v>
      </c>
      <c r="G11" s="171"/>
      <c r="H11" s="171"/>
      <c r="I11" s="171">
        <f t="shared" ref="I11:I17" si="0">ROUND(F11*(G11+H11),2)</f>
        <v>0</v>
      </c>
      <c r="J11" s="169">
        <f t="shared" ref="J11:J17" si="1">ROUND(F11*(N11),2)</f>
        <v>702.54</v>
      </c>
      <c r="K11" s="1">
        <f t="shared" ref="K11:K17" si="2">ROUND(F11*(O11),2)</f>
        <v>0</v>
      </c>
      <c r="L11" s="1">
        <f t="shared" ref="L11:L16" si="3">ROUND(F11*(G11),2)</f>
        <v>0</v>
      </c>
      <c r="M11" s="1"/>
      <c r="N11" s="1">
        <v>29.87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385</v>
      </c>
      <c r="C12" s="173" t="s">
        <v>388</v>
      </c>
      <c r="D12" s="169" t="s">
        <v>389</v>
      </c>
      <c r="E12" s="169" t="s">
        <v>98</v>
      </c>
      <c r="F12" s="170">
        <v>23.52</v>
      </c>
      <c r="G12" s="171"/>
      <c r="H12" s="171"/>
      <c r="I12" s="171">
        <f t="shared" si="0"/>
        <v>0</v>
      </c>
      <c r="J12" s="169">
        <f t="shared" si="1"/>
        <v>126.54</v>
      </c>
      <c r="K12" s="1">
        <f t="shared" si="2"/>
        <v>0</v>
      </c>
      <c r="L12" s="1">
        <f t="shared" si="3"/>
        <v>0</v>
      </c>
      <c r="M12" s="1"/>
      <c r="N12" s="1">
        <v>5.38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385</v>
      </c>
      <c r="C13" s="173" t="s">
        <v>390</v>
      </c>
      <c r="D13" s="169" t="s">
        <v>391</v>
      </c>
      <c r="E13" s="169" t="s">
        <v>98</v>
      </c>
      <c r="F13" s="170">
        <v>4.5720000000000001</v>
      </c>
      <c r="G13" s="171"/>
      <c r="H13" s="171"/>
      <c r="I13" s="171">
        <f t="shared" si="0"/>
        <v>0</v>
      </c>
      <c r="J13" s="169">
        <f t="shared" si="1"/>
        <v>7.18</v>
      </c>
      <c r="K13" s="1">
        <f t="shared" si="2"/>
        <v>0</v>
      </c>
      <c r="L13" s="1">
        <f t="shared" si="3"/>
        <v>0</v>
      </c>
      <c r="M13" s="1"/>
      <c r="N13" s="1">
        <v>1.5699999999999998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385</v>
      </c>
      <c r="C14" s="173" t="s">
        <v>392</v>
      </c>
      <c r="D14" s="169" t="s">
        <v>393</v>
      </c>
      <c r="E14" s="169" t="s">
        <v>98</v>
      </c>
      <c r="F14" s="170">
        <v>4.5720000000000001</v>
      </c>
      <c r="G14" s="171"/>
      <c r="H14" s="171"/>
      <c r="I14" s="171">
        <f t="shared" si="0"/>
        <v>0</v>
      </c>
      <c r="J14" s="169">
        <f t="shared" si="1"/>
        <v>13.21</v>
      </c>
      <c r="K14" s="1">
        <f t="shared" si="2"/>
        <v>0</v>
      </c>
      <c r="L14" s="1">
        <f t="shared" si="3"/>
        <v>0</v>
      </c>
      <c r="M14" s="1"/>
      <c r="N14" s="1">
        <v>2.89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385</v>
      </c>
      <c r="C15" s="173" t="s">
        <v>394</v>
      </c>
      <c r="D15" s="169" t="s">
        <v>395</v>
      </c>
      <c r="E15" s="169" t="s">
        <v>98</v>
      </c>
      <c r="F15" s="170">
        <v>10.815</v>
      </c>
      <c r="G15" s="171"/>
      <c r="H15" s="171"/>
      <c r="I15" s="171">
        <f t="shared" si="0"/>
        <v>0</v>
      </c>
      <c r="J15" s="169">
        <f t="shared" si="1"/>
        <v>35.369999999999997</v>
      </c>
      <c r="K15" s="1">
        <f t="shared" si="2"/>
        <v>0</v>
      </c>
      <c r="L15" s="1">
        <f t="shared" si="3"/>
        <v>0</v>
      </c>
      <c r="M15" s="1"/>
      <c r="N15" s="1">
        <v>3.27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385</v>
      </c>
      <c r="C16" s="173" t="s">
        <v>396</v>
      </c>
      <c r="D16" s="169" t="s">
        <v>397</v>
      </c>
      <c r="E16" s="169" t="s">
        <v>98</v>
      </c>
      <c r="F16" s="170">
        <v>7.7249999999999996</v>
      </c>
      <c r="G16" s="171"/>
      <c r="H16" s="171"/>
      <c r="I16" s="171">
        <f t="shared" si="0"/>
        <v>0</v>
      </c>
      <c r="J16" s="169">
        <f t="shared" si="1"/>
        <v>166.16</v>
      </c>
      <c r="K16" s="1">
        <f t="shared" si="2"/>
        <v>0</v>
      </c>
      <c r="L16" s="1">
        <f t="shared" si="3"/>
        <v>0</v>
      </c>
      <c r="M16" s="1"/>
      <c r="N16" s="1">
        <v>21.51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398</v>
      </c>
      <c r="C17" s="173" t="s">
        <v>399</v>
      </c>
      <c r="D17" s="169" t="s">
        <v>400</v>
      </c>
      <c r="E17" s="169" t="s">
        <v>137</v>
      </c>
      <c r="F17" s="170">
        <v>12</v>
      </c>
      <c r="G17" s="171"/>
      <c r="H17" s="171"/>
      <c r="I17" s="171">
        <f t="shared" si="0"/>
        <v>0</v>
      </c>
      <c r="J17" s="169">
        <f t="shared" si="1"/>
        <v>145.44</v>
      </c>
      <c r="K17" s="1">
        <f t="shared" si="2"/>
        <v>0</v>
      </c>
      <c r="L17" s="1"/>
      <c r="M17" s="1">
        <f>ROUND(F17*(G17),2)</f>
        <v>0</v>
      </c>
      <c r="N17" s="1">
        <v>12.12</v>
      </c>
      <c r="O17" s="1"/>
      <c r="P17" s="168">
        <v>1</v>
      </c>
      <c r="Q17" s="174"/>
      <c r="R17" s="174">
        <v>1</v>
      </c>
      <c r="S17" s="150">
        <f>ROUND(F17*(R17),3)</f>
        <v>12</v>
      </c>
      <c r="V17" s="175"/>
      <c r="Z17">
        <v>0</v>
      </c>
    </row>
    <row r="18" spans="1:26" x14ac:dyDescent="0.25">
      <c r="A18" s="150"/>
      <c r="B18" s="150"/>
      <c r="C18" s="150"/>
      <c r="D18" s="150" t="s">
        <v>383</v>
      </c>
      <c r="E18" s="150"/>
      <c r="F18" s="168"/>
      <c r="G18" s="153"/>
      <c r="H18" s="153">
        <f>ROUND((SUM(M10:M17))/1,2)</f>
        <v>0</v>
      </c>
      <c r="I18" s="153">
        <f>ROUND((SUM(I10:I17))/1,2)</f>
        <v>0</v>
      </c>
      <c r="J18" s="150"/>
      <c r="K18" s="150"/>
      <c r="L18" s="150">
        <f>ROUND((SUM(L10:L17))/1,2)</f>
        <v>0</v>
      </c>
      <c r="M18" s="150">
        <f>ROUND((SUM(M10:M17))/1,2)</f>
        <v>0</v>
      </c>
      <c r="N18" s="150"/>
      <c r="O18" s="150"/>
      <c r="P18" s="176">
        <f>ROUND((SUM(P10:P17))/1,2)</f>
        <v>1</v>
      </c>
      <c r="Q18" s="147"/>
      <c r="R18" s="147"/>
      <c r="S18" s="176">
        <f>ROUND((SUM(S10:S17))/1,2)</f>
        <v>12</v>
      </c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150" t="s">
        <v>69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ht="24.95" customHeight="1" x14ac:dyDescent="0.25">
      <c r="A21" s="172"/>
      <c r="B21" s="169" t="s">
        <v>401</v>
      </c>
      <c r="C21" s="173" t="s">
        <v>402</v>
      </c>
      <c r="D21" s="169" t="s">
        <v>403</v>
      </c>
      <c r="E21" s="169" t="s">
        <v>98</v>
      </c>
      <c r="F21" s="170">
        <v>3.09</v>
      </c>
      <c r="G21" s="171"/>
      <c r="H21" s="171"/>
      <c r="I21" s="171">
        <f>ROUND(F21*(G21+H21),2)</f>
        <v>0</v>
      </c>
      <c r="J21" s="169">
        <f>ROUND(F21*(N21),2)</f>
        <v>105.34</v>
      </c>
      <c r="K21" s="1">
        <f>ROUND(F21*(O21),2)</f>
        <v>0</v>
      </c>
      <c r="L21" s="1">
        <f>ROUND(F21*(G21),2)</f>
        <v>0</v>
      </c>
      <c r="M21" s="1"/>
      <c r="N21" s="1">
        <v>34.090000000000003</v>
      </c>
      <c r="O21" s="1"/>
      <c r="P21" s="168">
        <v>1.8907700000000001</v>
      </c>
      <c r="Q21" s="174"/>
      <c r="R21" s="174">
        <v>1.8907700000000001</v>
      </c>
      <c r="S21" s="150">
        <f>ROUND(F21*(R21),3)</f>
        <v>5.8419999999999996</v>
      </c>
      <c r="V21" s="175"/>
      <c r="Z21">
        <v>0</v>
      </c>
    </row>
    <row r="22" spans="1:26" x14ac:dyDescent="0.25">
      <c r="A22" s="150"/>
      <c r="B22" s="150"/>
      <c r="C22" s="150"/>
      <c r="D22" s="150" t="s">
        <v>69</v>
      </c>
      <c r="E22" s="150"/>
      <c r="F22" s="168"/>
      <c r="G22" s="153"/>
      <c r="H22" s="153">
        <f>ROUND((SUM(M20:M21))/1,2)</f>
        <v>0</v>
      </c>
      <c r="I22" s="153">
        <f>ROUND((SUM(I20:I21))/1,2)</f>
        <v>0</v>
      </c>
      <c r="J22" s="150"/>
      <c r="K22" s="150"/>
      <c r="L22" s="150">
        <f>ROUND((SUM(L20:L21))/1,2)</f>
        <v>0</v>
      </c>
      <c r="M22" s="150">
        <f>ROUND((SUM(M20:M21))/1,2)</f>
        <v>0</v>
      </c>
      <c r="N22" s="150"/>
      <c r="O22" s="150"/>
      <c r="P22" s="176">
        <f>ROUND((SUM(P20:P21))/1,2)</f>
        <v>1.89</v>
      </c>
      <c r="Q22" s="147"/>
      <c r="R22" s="147"/>
      <c r="S22" s="176">
        <f>ROUND((SUM(S20:S21))/1,2)</f>
        <v>5.84</v>
      </c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150" t="s">
        <v>384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 x14ac:dyDescent="0.25">
      <c r="A25" s="172"/>
      <c r="B25" s="169" t="s">
        <v>111</v>
      </c>
      <c r="C25" s="173" t="s">
        <v>404</v>
      </c>
      <c r="D25" s="169" t="s">
        <v>405</v>
      </c>
      <c r="E25" s="169" t="s">
        <v>184</v>
      </c>
      <c r="F25" s="170">
        <v>21</v>
      </c>
      <c r="G25" s="171"/>
      <c r="H25" s="171"/>
      <c r="I25" s="171">
        <f>ROUND(F25*(G25+H25),2)</f>
        <v>0</v>
      </c>
      <c r="J25" s="169">
        <f>ROUND(F25*(N25),2)</f>
        <v>11.34</v>
      </c>
      <c r="K25" s="1">
        <f>ROUND(F25*(O25),2)</f>
        <v>0</v>
      </c>
      <c r="L25" s="1">
        <f>ROUND(F25*(G25),2)</f>
        <v>0</v>
      </c>
      <c r="M25" s="1"/>
      <c r="N25" s="1">
        <v>0.54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191</v>
      </c>
      <c r="C26" s="173" t="s">
        <v>406</v>
      </c>
      <c r="D26" s="169" t="s">
        <v>407</v>
      </c>
      <c r="E26" s="169" t="s">
        <v>110</v>
      </c>
      <c r="F26" s="170">
        <v>22.952999999999999</v>
      </c>
      <c r="G26" s="171"/>
      <c r="H26" s="171"/>
      <c r="I26" s="171">
        <f>ROUND(F26*(G26+H26),2)</f>
        <v>0</v>
      </c>
      <c r="J26" s="169">
        <f>ROUND(F26*(N26),2)</f>
        <v>116.14</v>
      </c>
      <c r="K26" s="1">
        <f>ROUND(F26*(O26),2)</f>
        <v>0</v>
      </c>
      <c r="L26" s="1"/>
      <c r="M26" s="1">
        <f>ROUND(F26*(G26),2)</f>
        <v>0</v>
      </c>
      <c r="N26" s="1">
        <v>5.0599999999999996</v>
      </c>
      <c r="O26" s="1"/>
      <c r="P26" s="168">
        <v>1.7099999999999999E-3</v>
      </c>
      <c r="Q26" s="174"/>
      <c r="R26" s="174">
        <v>1.7099999999999999E-3</v>
      </c>
      <c r="S26" s="150">
        <f>ROUND(F26*(R26),3)</f>
        <v>3.9E-2</v>
      </c>
      <c r="V26" s="175"/>
      <c r="Z26">
        <v>0</v>
      </c>
    </row>
    <row r="27" spans="1:26" ht="24.95" customHeight="1" x14ac:dyDescent="0.25">
      <c r="A27" s="172"/>
      <c r="B27" s="169" t="s">
        <v>191</v>
      </c>
      <c r="C27" s="173" t="s">
        <v>408</v>
      </c>
      <c r="D27" s="169" t="s">
        <v>409</v>
      </c>
      <c r="E27" s="169" t="s">
        <v>110</v>
      </c>
      <c r="F27" s="170">
        <v>3</v>
      </c>
      <c r="G27" s="171"/>
      <c r="H27" s="171"/>
      <c r="I27" s="171">
        <f>ROUND(F27*(G27+H27),2)</f>
        <v>0</v>
      </c>
      <c r="J27" s="169">
        <f>ROUND(F27*(N27),2)</f>
        <v>9.27</v>
      </c>
      <c r="K27" s="1">
        <f>ROUND(F27*(O27),2)</f>
        <v>0</v>
      </c>
      <c r="L27" s="1"/>
      <c r="M27" s="1">
        <f>ROUND(F27*(G27),2)</f>
        <v>0</v>
      </c>
      <c r="N27" s="1">
        <v>3.09</v>
      </c>
      <c r="O27" s="1"/>
      <c r="P27" s="168">
        <v>6.8999999999999997E-4</v>
      </c>
      <c r="Q27" s="174"/>
      <c r="R27" s="174">
        <v>6.8999999999999997E-4</v>
      </c>
      <c r="S27" s="150">
        <f>ROUND(F27*(R27),3)</f>
        <v>2E-3</v>
      </c>
      <c r="V27" s="175"/>
      <c r="Z27">
        <v>0</v>
      </c>
    </row>
    <row r="28" spans="1:26" ht="24.95" customHeight="1" x14ac:dyDescent="0.25">
      <c r="A28" s="172"/>
      <c r="B28" s="169" t="s">
        <v>191</v>
      </c>
      <c r="C28" s="173" t="s">
        <v>410</v>
      </c>
      <c r="D28" s="169" t="s">
        <v>411</v>
      </c>
      <c r="E28" s="169" t="s">
        <v>110</v>
      </c>
      <c r="F28" s="170">
        <v>1</v>
      </c>
      <c r="G28" s="171"/>
      <c r="H28" s="171"/>
      <c r="I28" s="171">
        <f>ROUND(F28*(G28+H28),2)</f>
        <v>0</v>
      </c>
      <c r="J28" s="169">
        <f>ROUND(F28*(N28),2)</f>
        <v>1.64</v>
      </c>
      <c r="K28" s="1">
        <f>ROUND(F28*(O28),2)</f>
        <v>0</v>
      </c>
      <c r="L28" s="1"/>
      <c r="M28" s="1">
        <f>ROUND(F28*(G28),2)</f>
        <v>0</v>
      </c>
      <c r="N28" s="1">
        <v>1.6400000000000001</v>
      </c>
      <c r="O28" s="1"/>
      <c r="P28" s="168">
        <v>2.4000000000000001E-4</v>
      </c>
      <c r="Q28" s="174"/>
      <c r="R28" s="174">
        <v>2.4000000000000001E-4</v>
      </c>
      <c r="S28" s="150">
        <f>ROUND(F28*(R28),3)</f>
        <v>0</v>
      </c>
      <c r="V28" s="175"/>
      <c r="Z28">
        <v>0</v>
      </c>
    </row>
    <row r="29" spans="1:26" x14ac:dyDescent="0.25">
      <c r="A29" s="150"/>
      <c r="B29" s="150"/>
      <c r="C29" s="150"/>
      <c r="D29" s="150" t="s">
        <v>384</v>
      </c>
      <c r="E29" s="150"/>
      <c r="F29" s="168"/>
      <c r="G29" s="153"/>
      <c r="H29" s="153">
        <f>ROUND((SUM(M24:M28))/1,2)</f>
        <v>0</v>
      </c>
      <c r="I29" s="153">
        <f>ROUND((SUM(I24:I28))/1,2)</f>
        <v>0</v>
      </c>
      <c r="J29" s="150"/>
      <c r="K29" s="150"/>
      <c r="L29" s="150">
        <f>ROUND((SUM(L24:L28))/1,2)</f>
        <v>0</v>
      </c>
      <c r="M29" s="150">
        <f>ROUND((SUM(M24:M28))/1,2)</f>
        <v>0</v>
      </c>
      <c r="N29" s="150"/>
      <c r="O29" s="150"/>
      <c r="P29" s="176">
        <f>ROUND((SUM(P24:P28))/1,2)</f>
        <v>0</v>
      </c>
      <c r="Q29" s="147"/>
      <c r="R29" s="147"/>
      <c r="S29" s="176">
        <f>ROUND((SUM(S24:S28))/1,2)</f>
        <v>0.04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72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/>
      <c r="B32" s="169" t="s">
        <v>401</v>
      </c>
      <c r="C32" s="173" t="s">
        <v>412</v>
      </c>
      <c r="D32" s="169" t="s">
        <v>413</v>
      </c>
      <c r="E32" s="169" t="s">
        <v>137</v>
      </c>
      <c r="F32" s="170">
        <v>17.884</v>
      </c>
      <c r="G32" s="171"/>
      <c r="H32" s="171"/>
      <c r="I32" s="171">
        <f>ROUND(F32*(G32+H32),2)</f>
        <v>0</v>
      </c>
      <c r="J32" s="169">
        <f>ROUND(F32*(N32),2)</f>
        <v>488.41</v>
      </c>
      <c r="K32" s="1">
        <f>ROUND(F32*(O32),2)</f>
        <v>0</v>
      </c>
      <c r="L32" s="1">
        <f>ROUND(F32*(G32),2)</f>
        <v>0</v>
      </c>
      <c r="M32" s="1"/>
      <c r="N32" s="1">
        <v>27.31</v>
      </c>
      <c r="O32" s="1"/>
      <c r="P32" s="161"/>
      <c r="Q32" s="174"/>
      <c r="R32" s="174"/>
      <c r="S32" s="150"/>
      <c r="V32" s="175"/>
      <c r="Z32">
        <v>0</v>
      </c>
    </row>
    <row r="33" spans="1:26" x14ac:dyDescent="0.25">
      <c r="A33" s="150"/>
      <c r="B33" s="150"/>
      <c r="C33" s="150"/>
      <c r="D33" s="150" t="s">
        <v>72</v>
      </c>
      <c r="E33" s="150"/>
      <c r="F33" s="168"/>
      <c r="G33" s="153"/>
      <c r="H33" s="153"/>
      <c r="I33" s="153">
        <f>ROUND((SUM(I31:I32))/1,2)</f>
        <v>0</v>
      </c>
      <c r="J33" s="150"/>
      <c r="K33" s="150"/>
      <c r="L33" s="150">
        <f>ROUND((SUM(L31:L32))/1,2)</f>
        <v>0</v>
      </c>
      <c r="M33" s="150">
        <f>ROUND((SUM(M31:M32))/1,2)</f>
        <v>0</v>
      </c>
      <c r="N33" s="150"/>
      <c r="O33" s="150"/>
      <c r="P33" s="176"/>
      <c r="S33" s="168">
        <f>ROUND((SUM(S31:S32))/1,2)</f>
        <v>0</v>
      </c>
      <c r="V33">
        <f>ROUND((SUM(V31:V32))/1,2)</f>
        <v>0</v>
      </c>
    </row>
    <row r="34" spans="1:26" x14ac:dyDescent="0.25">
      <c r="A34" s="1"/>
      <c r="B34" s="1"/>
      <c r="C34" s="1"/>
      <c r="D34" s="1"/>
      <c r="E34" s="1"/>
      <c r="F34" s="161"/>
      <c r="G34" s="143"/>
      <c r="H34" s="143"/>
      <c r="I34" s="143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0"/>
      <c r="B35" s="150"/>
      <c r="C35" s="150"/>
      <c r="D35" s="2" t="s">
        <v>67</v>
      </c>
      <c r="E35" s="150"/>
      <c r="F35" s="168"/>
      <c r="G35" s="153"/>
      <c r="H35" s="153">
        <f>ROUND((SUM(M9:M34))/2,2)</f>
        <v>0</v>
      </c>
      <c r="I35" s="153">
        <f>ROUND((SUM(I9:I34))/2,2)</f>
        <v>0</v>
      </c>
      <c r="J35" s="150"/>
      <c r="K35" s="150"/>
      <c r="L35" s="150">
        <f>ROUND((SUM(L9:L34))/2,2)</f>
        <v>0</v>
      </c>
      <c r="M35" s="150">
        <f>ROUND((SUM(M9:M34))/2,2)</f>
        <v>0</v>
      </c>
      <c r="N35" s="150"/>
      <c r="O35" s="150"/>
      <c r="P35" s="176"/>
      <c r="S35" s="176">
        <f>ROUND((SUM(S9:S34))/2,2)</f>
        <v>17.88</v>
      </c>
      <c r="V35">
        <f>ROUND((SUM(V9:V34))/2,2)</f>
        <v>0</v>
      </c>
    </row>
    <row r="36" spans="1:26" x14ac:dyDescent="0.25">
      <c r="A36" s="178"/>
      <c r="B36" s="178"/>
      <c r="C36" s="178"/>
      <c r="D36" s="178" t="s">
        <v>79</v>
      </c>
      <c r="E36" s="178"/>
      <c r="F36" s="179"/>
      <c r="G36" s="180"/>
      <c r="H36" s="180">
        <f>ROUND((SUM(M9:M35))/3,2)</f>
        <v>0</v>
      </c>
      <c r="I36" s="180">
        <f>ROUND((SUM(I9:I35))/3,2)</f>
        <v>0</v>
      </c>
      <c r="J36" s="178"/>
      <c r="K36" s="178">
        <f>ROUND((SUM(K9:K35))/3,2)</f>
        <v>0</v>
      </c>
      <c r="L36" s="178">
        <f>ROUND((SUM(L9:L35))/3,2)</f>
        <v>0</v>
      </c>
      <c r="M36" s="178">
        <f>ROUND((SUM(M9:M35))/3,2)</f>
        <v>0</v>
      </c>
      <c r="N36" s="178"/>
      <c r="O36" s="178"/>
      <c r="P36" s="179"/>
      <c r="Q36" s="181"/>
      <c r="R36" s="181"/>
      <c r="S36" s="196">
        <f>ROUND((SUM(S9:S35))/3,2)</f>
        <v>17.88</v>
      </c>
      <c r="T36" s="181"/>
      <c r="U36" s="181"/>
      <c r="V36" s="181">
        <f>ROUND((SUM(V9:V35))/3,2)</f>
        <v>0</v>
      </c>
      <c r="Z36">
        <f>(SUM(Z9:Z35))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dostavanej telocvične / SO 04 - Vonkajšia kanalizácia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414</v>
      </c>
      <c r="C3" s="35"/>
      <c r="D3" s="36"/>
      <c r="E3" s="36"/>
      <c r="F3" s="3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'Rekap 14494'!B13</f>
        <v>0</v>
      </c>
      <c r="E16" s="89">
        <f>'Rekap 14494'!C13</f>
        <v>0</v>
      </c>
      <c r="F16" s="98">
        <f>'Rekap 14494'!D13</f>
        <v>0</v>
      </c>
      <c r="G16" s="52">
        <v>6</v>
      </c>
      <c r="H16" s="107" t="s">
        <v>203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32</v>
      </c>
      <c r="D17" s="70"/>
      <c r="E17" s="68"/>
      <c r="F17" s="73"/>
      <c r="G17" s="53">
        <v>7</v>
      </c>
      <c r="H17" s="108" t="s">
        <v>37</v>
      </c>
      <c r="I17" s="121"/>
      <c r="J17" s="119">
        <f>'SO 14494'!Z50</f>
        <v>0</v>
      </c>
    </row>
    <row r="18" spans="1:26" ht="18" customHeight="1" x14ac:dyDescent="0.25">
      <c r="A18" s="11"/>
      <c r="B18" s="60">
        <v>3</v>
      </c>
      <c r="C18" s="64" t="s">
        <v>33</v>
      </c>
      <c r="D18" s="71">
        <f>'Rekap 14494'!B17</f>
        <v>0</v>
      </c>
      <c r="E18" s="69">
        <f>'Rekap 14494'!C17</f>
        <v>0</v>
      </c>
      <c r="F18" s="74">
        <f>'Rekap 14494'!D17</f>
        <v>0</v>
      </c>
      <c r="G18" s="53">
        <v>8</v>
      </c>
      <c r="H18" s="108" t="s">
        <v>38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47</v>
      </c>
      <c r="D22" s="79"/>
      <c r="E22" s="81" t="s">
        <v>50</v>
      </c>
      <c r="F22" s="73">
        <f>((F16*U22*0)+(F17*V22*0)+(F18*W22*0))/100</f>
        <v>0</v>
      </c>
      <c r="G22" s="52">
        <v>16</v>
      </c>
      <c r="H22" s="107" t="s">
        <v>53</v>
      </c>
      <c r="I22" s="122" t="s">
        <v>50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1" t="s">
        <v>51</v>
      </c>
      <c r="F23" s="74">
        <f>((F16*U23*0)+(F17*V23*0)+(F18*W23*0))/100</f>
        <v>0</v>
      </c>
      <c r="G23" s="53">
        <v>17</v>
      </c>
      <c r="H23" s="108" t="s">
        <v>54</v>
      </c>
      <c r="I23" s="122" t="s">
        <v>50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1" t="s">
        <v>50</v>
      </c>
      <c r="F24" s="74">
        <f>((F16*U24*0)+(F17*V24*0)+(F18*W24*0))/100</f>
        <v>0</v>
      </c>
      <c r="G24" s="53">
        <v>18</v>
      </c>
      <c r="H24" s="108" t="s">
        <v>55</v>
      </c>
      <c r="I24" s="122" t="s">
        <v>51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J28-SUM('SO 14494'!K9:'SO 14494'!K49)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SUM('SO 14494'!K9:'SO 14494'!K49)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44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45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95"/>
      <c r="G33" s="103">
        <v>26</v>
      </c>
      <c r="H33" s="134" t="s">
        <v>60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25</v>
      </c>
      <c r="B1" s="211"/>
      <c r="C1" s="211"/>
      <c r="D1" s="212"/>
      <c r="E1" s="138" t="s">
        <v>22</v>
      </c>
      <c r="F1" s="137"/>
      <c r="W1">
        <v>30.126000000000001</v>
      </c>
    </row>
    <row r="2" spans="1:26" ht="20.100000000000001" customHeight="1" x14ac:dyDescent="0.25">
      <c r="A2" s="210" t="s">
        <v>26</v>
      </c>
      <c r="B2" s="211"/>
      <c r="C2" s="211"/>
      <c r="D2" s="212"/>
      <c r="E2" s="138" t="s">
        <v>20</v>
      </c>
      <c r="F2" s="137"/>
    </row>
    <row r="3" spans="1:26" ht="20.100000000000001" customHeight="1" x14ac:dyDescent="0.25">
      <c r="A3" s="210" t="s">
        <v>27</v>
      </c>
      <c r="B3" s="211"/>
      <c r="C3" s="211"/>
      <c r="D3" s="212"/>
      <c r="E3" s="138" t="s">
        <v>65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414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66</v>
      </c>
      <c r="B8" s="136"/>
      <c r="C8" s="136"/>
      <c r="D8" s="136"/>
      <c r="E8" s="136"/>
      <c r="F8" s="136"/>
    </row>
    <row r="9" spans="1:26" x14ac:dyDescent="0.25">
      <c r="A9" s="141" t="s">
        <v>62</v>
      </c>
      <c r="B9" s="141" t="s">
        <v>56</v>
      </c>
      <c r="C9" s="141" t="s">
        <v>57</v>
      </c>
      <c r="D9" s="141" t="s">
        <v>34</v>
      </c>
      <c r="E9" s="141" t="s">
        <v>63</v>
      </c>
      <c r="F9" s="141" t="s">
        <v>64</v>
      </c>
    </row>
    <row r="10" spans="1:26" x14ac:dyDescent="0.25">
      <c r="A10" s="148" t="s">
        <v>67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70</v>
      </c>
      <c r="B11" s="151">
        <f>'SO 14494'!L12</f>
        <v>0</v>
      </c>
      <c r="C11" s="151">
        <f>'SO 14494'!M12</f>
        <v>0</v>
      </c>
      <c r="D11" s="151">
        <f>'SO 14494'!I12</f>
        <v>0</v>
      </c>
      <c r="E11" s="152">
        <f>'SO 14494'!P12</f>
        <v>0.04</v>
      </c>
      <c r="F11" s="152">
        <f>'SO 14494'!S12</f>
        <v>0.39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71</v>
      </c>
      <c r="B12" s="151">
        <f>'SO 14494'!L16</f>
        <v>0</v>
      </c>
      <c r="C12" s="151">
        <f>'SO 14494'!M16</f>
        <v>0</v>
      </c>
      <c r="D12" s="151">
        <f>'SO 14494'!I16</f>
        <v>0</v>
      </c>
      <c r="E12" s="152">
        <f>'SO 14494'!P16</f>
        <v>0</v>
      </c>
      <c r="F12" s="152">
        <f>'SO 14494'!S16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67</v>
      </c>
      <c r="B13" s="153">
        <f>'SO 14494'!L18</f>
        <v>0</v>
      </c>
      <c r="C13" s="153">
        <f>'SO 14494'!M18</f>
        <v>0</v>
      </c>
      <c r="D13" s="153">
        <f>'SO 14494'!I18</f>
        <v>0</v>
      </c>
      <c r="E13" s="154">
        <f>'SO 14494'!P18</f>
        <v>0.04</v>
      </c>
      <c r="F13" s="154">
        <f>'SO 14494'!S18</f>
        <v>0.39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308</v>
      </c>
      <c r="B15" s="153"/>
      <c r="C15" s="151"/>
      <c r="D15" s="151"/>
      <c r="E15" s="152"/>
      <c r="F15" s="152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415</v>
      </c>
      <c r="B16" s="151">
        <f>'SO 14494'!L47</f>
        <v>0</v>
      </c>
      <c r="C16" s="151">
        <f>'SO 14494'!M47</f>
        <v>0</v>
      </c>
      <c r="D16" s="151">
        <f>'SO 14494'!I47</f>
        <v>0</v>
      </c>
      <c r="E16" s="152">
        <f>'SO 14494'!P47</f>
        <v>0</v>
      </c>
      <c r="F16" s="152">
        <f>'SO 14494'!S47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308</v>
      </c>
      <c r="B17" s="153">
        <f>'SO 14494'!L49</f>
        <v>0</v>
      </c>
      <c r="C17" s="153">
        <f>'SO 14494'!M49</f>
        <v>0</v>
      </c>
      <c r="D17" s="153">
        <f>'SO 14494'!I49</f>
        <v>0</v>
      </c>
      <c r="E17" s="154">
        <f>'SO 14494'!S49</f>
        <v>0</v>
      </c>
      <c r="F17" s="154">
        <f>'SO 14494'!V49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79</v>
      </c>
      <c r="B19" s="153">
        <f>'SO 14494'!L50</f>
        <v>0</v>
      </c>
      <c r="C19" s="153">
        <f>'SO 14494'!M50</f>
        <v>0</v>
      </c>
      <c r="D19" s="153">
        <f>'SO 14494'!I50</f>
        <v>0</v>
      </c>
      <c r="E19" s="154">
        <f>'SO 14494'!S50</f>
        <v>0.39</v>
      </c>
      <c r="F19" s="154">
        <f>'SO 14494'!V50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pane ySplit="8" topLeftCell="A9" activePane="bottomLeft" state="frozen"/>
      <selection pane="bottomLeft" activeCell="G46" sqref="G11:G4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25</v>
      </c>
      <c r="C1" s="214"/>
      <c r="D1" s="214"/>
      <c r="E1" s="214"/>
      <c r="F1" s="214"/>
      <c r="G1" s="214"/>
      <c r="H1" s="215"/>
      <c r="I1" s="160" t="s">
        <v>22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26</v>
      </c>
      <c r="C2" s="214"/>
      <c r="D2" s="214"/>
      <c r="E2" s="214"/>
      <c r="F2" s="214"/>
      <c r="G2" s="214"/>
      <c r="H2" s="215"/>
      <c r="I2" s="160" t="s">
        <v>20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27</v>
      </c>
      <c r="C3" s="214"/>
      <c r="D3" s="214"/>
      <c r="E3" s="214"/>
      <c r="F3" s="214"/>
      <c r="G3" s="214"/>
      <c r="H3" s="215"/>
      <c r="I3" s="160" t="s">
        <v>65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414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57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67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70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310</v>
      </c>
      <c r="C11" s="173" t="s">
        <v>416</v>
      </c>
      <c r="D11" s="169" t="s">
        <v>417</v>
      </c>
      <c r="E11" s="169" t="s">
        <v>95</v>
      </c>
      <c r="F11" s="170">
        <v>10.65</v>
      </c>
      <c r="G11" s="171"/>
      <c r="H11" s="171"/>
      <c r="I11" s="171">
        <f>ROUND(F11*(G11+H11),2)</f>
        <v>0</v>
      </c>
      <c r="J11" s="169">
        <f>ROUND(F11*(N11),2)</f>
        <v>168.38</v>
      </c>
      <c r="K11" s="1">
        <f>ROUND(F11*(O11),2)</f>
        <v>0</v>
      </c>
      <c r="L11" s="1">
        <f>ROUND(F11*(G11),2)</f>
        <v>0</v>
      </c>
      <c r="M11" s="1"/>
      <c r="N11" s="1">
        <v>15.81</v>
      </c>
      <c r="O11" s="1"/>
      <c r="P11" s="168">
        <v>3.6269999999999997E-2</v>
      </c>
      <c r="Q11" s="174"/>
      <c r="R11" s="174">
        <v>3.6269999999999997E-2</v>
      </c>
      <c r="S11" s="150">
        <f>ROUND(F11*(R11),3)</f>
        <v>0.38600000000000001</v>
      </c>
      <c r="V11" s="175"/>
      <c r="Z11">
        <v>0</v>
      </c>
    </row>
    <row r="12" spans="1:26" x14ac:dyDescent="0.25">
      <c r="A12" s="150"/>
      <c r="B12" s="150"/>
      <c r="C12" s="150"/>
      <c r="D12" s="150" t="s">
        <v>70</v>
      </c>
      <c r="E12" s="150"/>
      <c r="F12" s="168"/>
      <c r="G12" s="153"/>
      <c r="H12" s="153">
        <f>ROUND((SUM(M10:M11))/1,2)</f>
        <v>0</v>
      </c>
      <c r="I12" s="153">
        <f>ROUND((SUM(I10:I11))/1,2)</f>
        <v>0</v>
      </c>
      <c r="J12" s="150"/>
      <c r="K12" s="150"/>
      <c r="L12" s="150">
        <f>ROUND((SUM(L10:L11))/1,2)</f>
        <v>0</v>
      </c>
      <c r="M12" s="150">
        <f>ROUND((SUM(M10:M11))/1,2)</f>
        <v>0</v>
      </c>
      <c r="N12" s="150"/>
      <c r="O12" s="150"/>
      <c r="P12" s="176">
        <f>ROUND((SUM(P10:P11))/1,2)</f>
        <v>0.04</v>
      </c>
      <c r="Q12" s="147"/>
      <c r="R12" s="147"/>
      <c r="S12" s="176">
        <f>ROUND((SUM(S10:S11))/1,2)</f>
        <v>0.39</v>
      </c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"/>
      <c r="C13" s="1"/>
      <c r="D13" s="1"/>
      <c r="E13" s="1"/>
      <c r="F13" s="161"/>
      <c r="G13" s="143"/>
      <c r="H13" s="143"/>
      <c r="I13" s="143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0"/>
      <c r="B14" s="150"/>
      <c r="C14" s="150"/>
      <c r="D14" s="150" t="s">
        <v>71</v>
      </c>
      <c r="E14" s="150"/>
      <c r="F14" s="168"/>
      <c r="G14" s="151"/>
      <c r="H14" s="151"/>
      <c r="I14" s="151"/>
      <c r="J14" s="150"/>
      <c r="K14" s="150"/>
      <c r="L14" s="150"/>
      <c r="M14" s="150"/>
      <c r="N14" s="150"/>
      <c r="O14" s="150"/>
      <c r="P14" s="150"/>
      <c r="Q14" s="147"/>
      <c r="R14" s="147"/>
      <c r="S14" s="150"/>
      <c r="T14" s="147"/>
      <c r="U14" s="147"/>
      <c r="V14" s="147"/>
      <c r="W14" s="147"/>
      <c r="X14" s="147"/>
      <c r="Y14" s="147"/>
      <c r="Z14" s="147"/>
    </row>
    <row r="15" spans="1:26" ht="35.1" customHeight="1" x14ac:dyDescent="0.25">
      <c r="A15" s="172"/>
      <c r="B15" s="169" t="s">
        <v>132</v>
      </c>
      <c r="C15" s="173" t="s">
        <v>418</v>
      </c>
      <c r="D15" s="169" t="s">
        <v>419</v>
      </c>
      <c r="E15" s="169" t="s">
        <v>184</v>
      </c>
      <c r="F15" s="170">
        <v>71</v>
      </c>
      <c r="G15" s="171"/>
      <c r="H15" s="171"/>
      <c r="I15" s="171">
        <f>ROUND(F15*(G15+H15),2)</f>
        <v>0</v>
      </c>
      <c r="J15" s="169">
        <f>ROUND(F15*(N15),2)</f>
        <v>109.34</v>
      </c>
      <c r="K15" s="1">
        <f>ROUND(F15*(O15),2)</f>
        <v>0</v>
      </c>
      <c r="L15" s="1">
        <f>ROUND(F15*(G15),2)</f>
        <v>0</v>
      </c>
      <c r="M15" s="1"/>
      <c r="N15" s="1">
        <v>1.54</v>
      </c>
      <c r="O15" s="1"/>
      <c r="P15" s="161"/>
      <c r="Q15" s="174"/>
      <c r="R15" s="174"/>
      <c r="S15" s="150"/>
      <c r="V15" s="175"/>
      <c r="Z15">
        <v>0</v>
      </c>
    </row>
    <row r="16" spans="1:26" x14ac:dyDescent="0.25">
      <c r="A16" s="150"/>
      <c r="B16" s="150"/>
      <c r="C16" s="150"/>
      <c r="D16" s="150" t="s">
        <v>71</v>
      </c>
      <c r="E16" s="150"/>
      <c r="F16" s="168"/>
      <c r="G16" s="153"/>
      <c r="H16" s="153">
        <f>ROUND((SUM(M14:M15))/1,2)</f>
        <v>0</v>
      </c>
      <c r="I16" s="153">
        <f>ROUND((SUM(I14:I15))/1,2)</f>
        <v>0</v>
      </c>
      <c r="J16" s="150"/>
      <c r="K16" s="150"/>
      <c r="L16" s="150">
        <f>ROUND((SUM(L14:L15))/1,2)</f>
        <v>0</v>
      </c>
      <c r="M16" s="150">
        <f>ROUND((SUM(M14:M15))/1,2)</f>
        <v>0</v>
      </c>
      <c r="N16" s="150"/>
      <c r="O16" s="150"/>
      <c r="P16" s="176">
        <f>ROUND((SUM(P14:P15))/1,2)</f>
        <v>0</v>
      </c>
      <c r="Q16" s="147"/>
      <c r="R16" s="147"/>
      <c r="S16" s="176">
        <f>ROUND((SUM(S14:S15))/1,2)</f>
        <v>0</v>
      </c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"/>
      <c r="C17" s="1"/>
      <c r="D17" s="1"/>
      <c r="E17" s="1"/>
      <c r="F17" s="161"/>
      <c r="G17" s="143"/>
      <c r="H17" s="143"/>
      <c r="I17" s="143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0"/>
      <c r="B18" s="150"/>
      <c r="C18" s="150"/>
      <c r="D18" s="2" t="s">
        <v>67</v>
      </c>
      <c r="E18" s="150"/>
      <c r="F18" s="168"/>
      <c r="G18" s="153"/>
      <c r="H18" s="153">
        <f>ROUND((SUM(M9:M17))/2,2)</f>
        <v>0</v>
      </c>
      <c r="I18" s="153">
        <f>ROUND((SUM(I9:I17))/2,2)</f>
        <v>0</v>
      </c>
      <c r="J18" s="151"/>
      <c r="K18" s="150"/>
      <c r="L18" s="151">
        <f>ROUND((SUM(L9:L17))/2,2)</f>
        <v>0</v>
      </c>
      <c r="M18" s="151">
        <f>ROUND((SUM(M9:M17))/2,2)</f>
        <v>0</v>
      </c>
      <c r="N18" s="150"/>
      <c r="O18" s="150"/>
      <c r="P18" s="176">
        <f>ROUND((SUM(P9:P17))/2,2)</f>
        <v>0.04</v>
      </c>
      <c r="S18" s="176">
        <f>ROUND((SUM(S9:S17))/2,2)</f>
        <v>0.39</v>
      </c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2" t="s">
        <v>308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/>
      <c r="B21" s="150"/>
      <c r="C21" s="150"/>
      <c r="D21" s="150" t="s">
        <v>415</v>
      </c>
      <c r="E21" s="150"/>
      <c r="F21" s="168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47"/>
      <c r="R21" s="147"/>
      <c r="S21" s="150"/>
      <c r="T21" s="147"/>
      <c r="U21" s="147"/>
      <c r="V21" s="147"/>
      <c r="W21" s="147"/>
      <c r="X21" s="147"/>
      <c r="Y21" s="147"/>
      <c r="Z21" s="147"/>
    </row>
    <row r="22" spans="1:26" ht="24.95" customHeight="1" x14ac:dyDescent="0.25">
      <c r="A22" s="172"/>
      <c r="B22" s="169" t="s">
        <v>420</v>
      </c>
      <c r="C22" s="173" t="s">
        <v>421</v>
      </c>
      <c r="D22" s="169" t="s">
        <v>422</v>
      </c>
      <c r="E22" s="169" t="s">
        <v>184</v>
      </c>
      <c r="F22" s="170">
        <v>30</v>
      </c>
      <c r="G22" s="171"/>
      <c r="H22" s="171"/>
      <c r="I22" s="171">
        <f t="shared" ref="I22:I46" si="0">ROUND(F22*(G22+H22),2)</f>
        <v>0</v>
      </c>
      <c r="J22" s="169">
        <f t="shared" ref="J22:J46" si="1">ROUND(F22*(N22),2)</f>
        <v>30.3</v>
      </c>
      <c r="K22" s="1">
        <f t="shared" ref="K22:K46" si="2">ROUND(F22*(O22),2)</f>
        <v>0</v>
      </c>
      <c r="L22" s="1">
        <f t="shared" ref="L22:L37" si="3">ROUND(F22*(G22),2)</f>
        <v>0</v>
      </c>
      <c r="M22" s="1"/>
      <c r="N22" s="1">
        <v>1.01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420</v>
      </c>
      <c r="C23" s="173" t="s">
        <v>423</v>
      </c>
      <c r="D23" s="169" t="s">
        <v>424</v>
      </c>
      <c r="E23" s="169" t="s">
        <v>184</v>
      </c>
      <c r="F23" s="170">
        <v>42</v>
      </c>
      <c r="G23" s="171"/>
      <c r="H23" s="171"/>
      <c r="I23" s="171">
        <f t="shared" si="0"/>
        <v>0</v>
      </c>
      <c r="J23" s="169">
        <f t="shared" si="1"/>
        <v>49.56</v>
      </c>
      <c r="K23" s="1">
        <f t="shared" si="2"/>
        <v>0</v>
      </c>
      <c r="L23" s="1">
        <f t="shared" si="3"/>
        <v>0</v>
      </c>
      <c r="M23" s="1"/>
      <c r="N23" s="1">
        <v>1.18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420</v>
      </c>
      <c r="C24" s="173" t="s">
        <v>425</v>
      </c>
      <c r="D24" s="169" t="s">
        <v>426</v>
      </c>
      <c r="E24" s="169" t="s">
        <v>110</v>
      </c>
      <c r="F24" s="170">
        <v>4</v>
      </c>
      <c r="G24" s="171"/>
      <c r="H24" s="171"/>
      <c r="I24" s="171">
        <f t="shared" si="0"/>
        <v>0</v>
      </c>
      <c r="J24" s="169">
        <f t="shared" si="1"/>
        <v>8.08</v>
      </c>
      <c r="K24" s="1">
        <f t="shared" si="2"/>
        <v>0</v>
      </c>
      <c r="L24" s="1">
        <f t="shared" si="3"/>
        <v>0</v>
      </c>
      <c r="M24" s="1"/>
      <c r="N24" s="1">
        <v>2.02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420</v>
      </c>
      <c r="C25" s="173" t="s">
        <v>427</v>
      </c>
      <c r="D25" s="169" t="s">
        <v>428</v>
      </c>
      <c r="E25" s="169" t="s">
        <v>110</v>
      </c>
      <c r="F25" s="170">
        <v>2</v>
      </c>
      <c r="G25" s="171"/>
      <c r="H25" s="171"/>
      <c r="I25" s="171">
        <f t="shared" si="0"/>
        <v>0</v>
      </c>
      <c r="J25" s="169">
        <f t="shared" si="1"/>
        <v>11.7</v>
      </c>
      <c r="K25" s="1">
        <f t="shared" si="2"/>
        <v>0</v>
      </c>
      <c r="L25" s="1">
        <f t="shared" si="3"/>
        <v>0</v>
      </c>
      <c r="M25" s="1"/>
      <c r="N25" s="1">
        <v>5.85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420</v>
      </c>
      <c r="C26" s="173" t="s">
        <v>429</v>
      </c>
      <c r="D26" s="169" t="s">
        <v>430</v>
      </c>
      <c r="E26" s="169" t="s">
        <v>110</v>
      </c>
      <c r="F26" s="170">
        <v>4</v>
      </c>
      <c r="G26" s="171"/>
      <c r="H26" s="171"/>
      <c r="I26" s="171">
        <f t="shared" si="0"/>
        <v>0</v>
      </c>
      <c r="J26" s="169">
        <f t="shared" si="1"/>
        <v>18.52</v>
      </c>
      <c r="K26" s="1">
        <f t="shared" si="2"/>
        <v>0</v>
      </c>
      <c r="L26" s="1">
        <f t="shared" si="3"/>
        <v>0</v>
      </c>
      <c r="M26" s="1"/>
      <c r="N26" s="1">
        <v>4.63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420</v>
      </c>
      <c r="C27" s="173" t="s">
        <v>431</v>
      </c>
      <c r="D27" s="169" t="s">
        <v>432</v>
      </c>
      <c r="E27" s="169" t="s">
        <v>110</v>
      </c>
      <c r="F27" s="170">
        <v>2</v>
      </c>
      <c r="G27" s="171"/>
      <c r="H27" s="171"/>
      <c r="I27" s="171">
        <f t="shared" si="0"/>
        <v>0</v>
      </c>
      <c r="J27" s="169">
        <f t="shared" si="1"/>
        <v>18.46</v>
      </c>
      <c r="K27" s="1">
        <f t="shared" si="2"/>
        <v>0</v>
      </c>
      <c r="L27" s="1">
        <f t="shared" si="3"/>
        <v>0</v>
      </c>
      <c r="M27" s="1"/>
      <c r="N27" s="1">
        <v>9.23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420</v>
      </c>
      <c r="C28" s="173" t="s">
        <v>433</v>
      </c>
      <c r="D28" s="169" t="s">
        <v>434</v>
      </c>
      <c r="E28" s="169" t="s">
        <v>110</v>
      </c>
      <c r="F28" s="170">
        <v>2</v>
      </c>
      <c r="G28" s="171"/>
      <c r="H28" s="171"/>
      <c r="I28" s="171">
        <f t="shared" si="0"/>
        <v>0</v>
      </c>
      <c r="J28" s="169">
        <f t="shared" si="1"/>
        <v>20.18</v>
      </c>
      <c r="K28" s="1">
        <f t="shared" si="2"/>
        <v>0</v>
      </c>
      <c r="L28" s="1">
        <f t="shared" si="3"/>
        <v>0</v>
      </c>
      <c r="M28" s="1"/>
      <c r="N28" s="1">
        <v>10.09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420</v>
      </c>
      <c r="C29" s="173" t="s">
        <v>435</v>
      </c>
      <c r="D29" s="169" t="s">
        <v>436</v>
      </c>
      <c r="E29" s="169" t="s">
        <v>110</v>
      </c>
      <c r="F29" s="170">
        <v>2</v>
      </c>
      <c r="G29" s="171"/>
      <c r="H29" s="171"/>
      <c r="I29" s="171">
        <f t="shared" si="0"/>
        <v>0</v>
      </c>
      <c r="J29" s="169">
        <f t="shared" si="1"/>
        <v>35.119999999999997</v>
      </c>
      <c r="K29" s="1">
        <f t="shared" si="2"/>
        <v>0</v>
      </c>
      <c r="L29" s="1">
        <f t="shared" si="3"/>
        <v>0</v>
      </c>
      <c r="M29" s="1"/>
      <c r="N29" s="1">
        <v>17.559999999999999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420</v>
      </c>
      <c r="C30" s="173" t="s">
        <v>437</v>
      </c>
      <c r="D30" s="169" t="s">
        <v>438</v>
      </c>
      <c r="E30" s="169" t="s">
        <v>184</v>
      </c>
      <c r="F30" s="170">
        <v>30</v>
      </c>
      <c r="G30" s="171"/>
      <c r="H30" s="171"/>
      <c r="I30" s="171">
        <f t="shared" si="0"/>
        <v>0</v>
      </c>
      <c r="J30" s="169">
        <f t="shared" si="1"/>
        <v>18.600000000000001</v>
      </c>
      <c r="K30" s="1">
        <f t="shared" si="2"/>
        <v>0</v>
      </c>
      <c r="L30" s="1">
        <f t="shared" si="3"/>
        <v>0</v>
      </c>
      <c r="M30" s="1"/>
      <c r="N30" s="1">
        <v>0.62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111</v>
      </c>
      <c r="C31" s="173" t="s">
        <v>439</v>
      </c>
      <c r="D31" s="169" t="s">
        <v>440</v>
      </c>
      <c r="E31" s="169" t="s">
        <v>184</v>
      </c>
      <c r="F31" s="170">
        <v>60</v>
      </c>
      <c r="G31" s="171"/>
      <c r="H31" s="171"/>
      <c r="I31" s="171">
        <f t="shared" si="0"/>
        <v>0</v>
      </c>
      <c r="J31" s="169">
        <f t="shared" si="1"/>
        <v>34.200000000000003</v>
      </c>
      <c r="K31" s="1">
        <f t="shared" si="2"/>
        <v>0</v>
      </c>
      <c r="L31" s="1">
        <f t="shared" si="3"/>
        <v>0</v>
      </c>
      <c r="M31" s="1"/>
      <c r="N31" s="1">
        <v>0.56999999999999995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160</v>
      </c>
      <c r="C32" s="173" t="s">
        <v>441</v>
      </c>
      <c r="D32" s="169" t="s">
        <v>442</v>
      </c>
      <c r="E32" s="169" t="s">
        <v>184</v>
      </c>
      <c r="F32" s="170">
        <v>35</v>
      </c>
      <c r="G32" s="171"/>
      <c r="H32" s="171"/>
      <c r="I32" s="171">
        <f t="shared" si="0"/>
        <v>0</v>
      </c>
      <c r="J32" s="169">
        <f t="shared" si="1"/>
        <v>16.100000000000001</v>
      </c>
      <c r="K32" s="1">
        <f t="shared" si="2"/>
        <v>0</v>
      </c>
      <c r="L32" s="1">
        <f t="shared" si="3"/>
        <v>0</v>
      </c>
      <c r="M32" s="1"/>
      <c r="N32" s="1">
        <v>0.46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160</v>
      </c>
      <c r="C33" s="173" t="s">
        <v>443</v>
      </c>
      <c r="D33" s="169" t="s">
        <v>444</v>
      </c>
      <c r="E33" s="169" t="s">
        <v>184</v>
      </c>
      <c r="F33" s="170">
        <v>30</v>
      </c>
      <c r="G33" s="171"/>
      <c r="H33" s="171"/>
      <c r="I33" s="171">
        <f t="shared" si="0"/>
        <v>0</v>
      </c>
      <c r="J33" s="169">
        <f t="shared" si="1"/>
        <v>24</v>
      </c>
      <c r="K33" s="1">
        <f t="shared" si="2"/>
        <v>0</v>
      </c>
      <c r="L33" s="1">
        <f t="shared" si="3"/>
        <v>0</v>
      </c>
      <c r="M33" s="1"/>
      <c r="N33" s="1">
        <v>0.8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160</v>
      </c>
      <c r="C34" s="173" t="s">
        <v>445</v>
      </c>
      <c r="D34" s="169" t="s">
        <v>446</v>
      </c>
      <c r="E34" s="169" t="s">
        <v>110</v>
      </c>
      <c r="F34" s="170">
        <v>2</v>
      </c>
      <c r="G34" s="171"/>
      <c r="H34" s="171"/>
      <c r="I34" s="171">
        <f t="shared" si="0"/>
        <v>0</v>
      </c>
      <c r="J34" s="169">
        <f t="shared" si="1"/>
        <v>155.74</v>
      </c>
      <c r="K34" s="1">
        <f t="shared" si="2"/>
        <v>0</v>
      </c>
      <c r="L34" s="1">
        <f t="shared" si="3"/>
        <v>0</v>
      </c>
      <c r="M34" s="1"/>
      <c r="N34" s="1">
        <v>77.87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160</v>
      </c>
      <c r="C35" s="173" t="s">
        <v>447</v>
      </c>
      <c r="D35" s="169" t="s">
        <v>448</v>
      </c>
      <c r="E35" s="169" t="s">
        <v>110</v>
      </c>
      <c r="F35" s="170">
        <v>2</v>
      </c>
      <c r="G35" s="171"/>
      <c r="H35" s="171"/>
      <c r="I35" s="171">
        <f t="shared" si="0"/>
        <v>0</v>
      </c>
      <c r="J35" s="169">
        <f t="shared" si="1"/>
        <v>99.4</v>
      </c>
      <c r="K35" s="1">
        <f t="shared" si="2"/>
        <v>0</v>
      </c>
      <c r="L35" s="1">
        <f t="shared" si="3"/>
        <v>0</v>
      </c>
      <c r="M35" s="1"/>
      <c r="N35" s="1">
        <v>49.7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160</v>
      </c>
      <c r="C36" s="173" t="s">
        <v>449</v>
      </c>
      <c r="D36" s="169" t="s">
        <v>450</v>
      </c>
      <c r="E36" s="169" t="s">
        <v>110</v>
      </c>
      <c r="F36" s="170">
        <v>2</v>
      </c>
      <c r="G36" s="171"/>
      <c r="H36" s="171"/>
      <c r="I36" s="171">
        <f t="shared" si="0"/>
        <v>0</v>
      </c>
      <c r="J36" s="169">
        <f t="shared" si="1"/>
        <v>176.34</v>
      </c>
      <c r="K36" s="1">
        <f t="shared" si="2"/>
        <v>0</v>
      </c>
      <c r="L36" s="1">
        <f t="shared" si="3"/>
        <v>0</v>
      </c>
      <c r="M36" s="1"/>
      <c r="N36" s="1">
        <v>88.17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178</v>
      </c>
      <c r="C37" s="173" t="s">
        <v>451</v>
      </c>
      <c r="D37" s="169" t="s">
        <v>452</v>
      </c>
      <c r="E37" s="169" t="s">
        <v>184</v>
      </c>
      <c r="F37" s="170">
        <v>30</v>
      </c>
      <c r="G37" s="171"/>
      <c r="H37" s="171"/>
      <c r="I37" s="171">
        <f t="shared" si="0"/>
        <v>0</v>
      </c>
      <c r="J37" s="169">
        <f t="shared" si="1"/>
        <v>29.4</v>
      </c>
      <c r="K37" s="1">
        <f t="shared" si="2"/>
        <v>0</v>
      </c>
      <c r="L37" s="1">
        <f t="shared" si="3"/>
        <v>0</v>
      </c>
      <c r="M37" s="1"/>
      <c r="N37" s="1">
        <v>0.98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/>
      <c r="B38" s="169" t="s">
        <v>453</v>
      </c>
      <c r="C38" s="173" t="s">
        <v>454</v>
      </c>
      <c r="D38" s="169" t="s">
        <v>455</v>
      </c>
      <c r="E38" s="169" t="s">
        <v>110</v>
      </c>
      <c r="F38" s="170">
        <v>2</v>
      </c>
      <c r="G38" s="171"/>
      <c r="H38" s="171"/>
      <c r="I38" s="171">
        <f t="shared" si="0"/>
        <v>0</v>
      </c>
      <c r="J38" s="169">
        <f t="shared" si="1"/>
        <v>11.16</v>
      </c>
      <c r="K38" s="1">
        <f t="shared" si="2"/>
        <v>0</v>
      </c>
      <c r="L38" s="1"/>
      <c r="M38" s="1">
        <f t="shared" ref="M38:M46" si="4">ROUND(F38*(G38),2)</f>
        <v>0</v>
      </c>
      <c r="N38" s="1">
        <v>5.58</v>
      </c>
      <c r="O38" s="1"/>
      <c r="P38" s="168">
        <v>2.1000000000000001E-4</v>
      </c>
      <c r="Q38" s="174"/>
      <c r="R38" s="174">
        <v>2.1000000000000001E-4</v>
      </c>
      <c r="S38" s="150">
        <f>ROUND(F38*(R38),3)</f>
        <v>0</v>
      </c>
      <c r="V38" s="175"/>
      <c r="Z38">
        <v>0</v>
      </c>
    </row>
    <row r="39" spans="1:26" ht="24.95" customHeight="1" x14ac:dyDescent="0.25">
      <c r="A39" s="172"/>
      <c r="B39" s="169" t="s">
        <v>453</v>
      </c>
      <c r="C39" s="173" t="s">
        <v>456</v>
      </c>
      <c r="D39" s="169" t="s">
        <v>457</v>
      </c>
      <c r="E39" s="169" t="s">
        <v>110</v>
      </c>
      <c r="F39" s="170">
        <v>2</v>
      </c>
      <c r="G39" s="171"/>
      <c r="H39" s="171"/>
      <c r="I39" s="171">
        <f t="shared" si="0"/>
        <v>0</v>
      </c>
      <c r="J39" s="169">
        <f t="shared" si="1"/>
        <v>8.66</v>
      </c>
      <c r="K39" s="1">
        <f t="shared" si="2"/>
        <v>0</v>
      </c>
      <c r="L39" s="1"/>
      <c r="M39" s="1">
        <f t="shared" si="4"/>
        <v>0</v>
      </c>
      <c r="N39" s="1">
        <v>4.33</v>
      </c>
      <c r="O39" s="1"/>
      <c r="P39" s="168">
        <v>1.4999999999999999E-4</v>
      </c>
      <c r="Q39" s="174"/>
      <c r="R39" s="174">
        <v>1.4999999999999999E-4</v>
      </c>
      <c r="S39" s="150">
        <f>ROUND(F39*(R39),3)</f>
        <v>0</v>
      </c>
      <c r="V39" s="175"/>
      <c r="Z39">
        <v>0</v>
      </c>
    </row>
    <row r="40" spans="1:26" ht="24.95" customHeight="1" x14ac:dyDescent="0.25">
      <c r="A40" s="172"/>
      <c r="B40" s="169" t="s">
        <v>453</v>
      </c>
      <c r="C40" s="173" t="s">
        <v>458</v>
      </c>
      <c r="D40" s="169" t="s">
        <v>459</v>
      </c>
      <c r="E40" s="169" t="s">
        <v>110</v>
      </c>
      <c r="F40" s="170">
        <v>4</v>
      </c>
      <c r="G40" s="171"/>
      <c r="H40" s="171"/>
      <c r="I40" s="171">
        <f t="shared" si="0"/>
        <v>0</v>
      </c>
      <c r="J40" s="169">
        <f t="shared" si="1"/>
        <v>11.52</v>
      </c>
      <c r="K40" s="1">
        <f t="shared" si="2"/>
        <v>0</v>
      </c>
      <c r="L40" s="1"/>
      <c r="M40" s="1">
        <f t="shared" si="4"/>
        <v>0</v>
      </c>
      <c r="N40" s="1">
        <v>2.88</v>
      </c>
      <c r="O40" s="1"/>
      <c r="P40" s="168">
        <v>1E-4</v>
      </c>
      <c r="Q40" s="174"/>
      <c r="R40" s="174">
        <v>1E-4</v>
      </c>
      <c r="S40" s="150">
        <f>ROUND(F40*(R40),3)</f>
        <v>0</v>
      </c>
      <c r="V40" s="175"/>
      <c r="Z40">
        <v>0</v>
      </c>
    </row>
    <row r="41" spans="1:26" ht="24.95" customHeight="1" x14ac:dyDescent="0.25">
      <c r="A41" s="172"/>
      <c r="B41" s="169" t="s">
        <v>453</v>
      </c>
      <c r="C41" s="173" t="s">
        <v>460</v>
      </c>
      <c r="D41" s="169" t="s">
        <v>461</v>
      </c>
      <c r="E41" s="169" t="s">
        <v>110</v>
      </c>
      <c r="F41" s="170">
        <v>4</v>
      </c>
      <c r="G41" s="171"/>
      <c r="H41" s="171"/>
      <c r="I41" s="171">
        <f t="shared" si="0"/>
        <v>0</v>
      </c>
      <c r="J41" s="169">
        <f t="shared" si="1"/>
        <v>1.84</v>
      </c>
      <c r="K41" s="1">
        <f t="shared" si="2"/>
        <v>0</v>
      </c>
      <c r="L41" s="1"/>
      <c r="M41" s="1">
        <f t="shared" si="4"/>
        <v>0</v>
      </c>
      <c r="N41" s="1">
        <v>0.46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453</v>
      </c>
      <c r="C42" s="173" t="s">
        <v>462</v>
      </c>
      <c r="D42" s="169" t="s">
        <v>463</v>
      </c>
      <c r="E42" s="169" t="s">
        <v>110</v>
      </c>
      <c r="F42" s="170">
        <v>4</v>
      </c>
      <c r="G42" s="171"/>
      <c r="H42" s="171"/>
      <c r="I42" s="171">
        <f t="shared" si="0"/>
        <v>0</v>
      </c>
      <c r="J42" s="169">
        <f t="shared" si="1"/>
        <v>0.6</v>
      </c>
      <c r="K42" s="1">
        <f t="shared" si="2"/>
        <v>0</v>
      </c>
      <c r="L42" s="1"/>
      <c r="M42" s="1">
        <f t="shared" si="4"/>
        <v>0</v>
      </c>
      <c r="N42" s="1">
        <v>0.15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453</v>
      </c>
      <c r="C43" s="173" t="s">
        <v>464</v>
      </c>
      <c r="D43" s="169" t="s">
        <v>465</v>
      </c>
      <c r="E43" s="169" t="s">
        <v>184</v>
      </c>
      <c r="F43" s="170">
        <v>42</v>
      </c>
      <c r="G43" s="171"/>
      <c r="H43" s="171"/>
      <c r="I43" s="171">
        <f t="shared" si="0"/>
        <v>0</v>
      </c>
      <c r="J43" s="169">
        <f t="shared" si="1"/>
        <v>90.72</v>
      </c>
      <c r="K43" s="1">
        <f t="shared" si="2"/>
        <v>0</v>
      </c>
      <c r="L43" s="1"/>
      <c r="M43" s="1">
        <f t="shared" si="4"/>
        <v>0</v>
      </c>
      <c r="N43" s="1">
        <v>2.16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453</v>
      </c>
      <c r="C44" s="173" t="s">
        <v>466</v>
      </c>
      <c r="D44" s="169" t="s">
        <v>467</v>
      </c>
      <c r="E44" s="169" t="s">
        <v>184</v>
      </c>
      <c r="F44" s="170">
        <v>30</v>
      </c>
      <c r="G44" s="171"/>
      <c r="H44" s="171"/>
      <c r="I44" s="171">
        <f t="shared" si="0"/>
        <v>0</v>
      </c>
      <c r="J44" s="169">
        <f t="shared" si="1"/>
        <v>9.3000000000000007</v>
      </c>
      <c r="K44" s="1">
        <f t="shared" si="2"/>
        <v>0</v>
      </c>
      <c r="L44" s="1"/>
      <c r="M44" s="1">
        <f t="shared" si="4"/>
        <v>0</v>
      </c>
      <c r="N44" s="1">
        <v>0.31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453</v>
      </c>
      <c r="C45" s="173" t="s">
        <v>468</v>
      </c>
      <c r="D45" s="169" t="s">
        <v>469</v>
      </c>
      <c r="E45" s="169" t="s">
        <v>110</v>
      </c>
      <c r="F45" s="170">
        <v>4</v>
      </c>
      <c r="G45" s="171"/>
      <c r="H45" s="171"/>
      <c r="I45" s="171">
        <f t="shared" si="0"/>
        <v>0</v>
      </c>
      <c r="J45" s="169">
        <f t="shared" si="1"/>
        <v>1.24</v>
      </c>
      <c r="K45" s="1">
        <f t="shared" si="2"/>
        <v>0</v>
      </c>
      <c r="L45" s="1"/>
      <c r="M45" s="1">
        <f t="shared" si="4"/>
        <v>0</v>
      </c>
      <c r="N45" s="1">
        <v>0.31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453</v>
      </c>
      <c r="C46" s="173" t="s">
        <v>470</v>
      </c>
      <c r="D46" s="169" t="s">
        <v>471</v>
      </c>
      <c r="E46" s="169" t="s">
        <v>110</v>
      </c>
      <c r="F46" s="170">
        <v>3</v>
      </c>
      <c r="G46" s="171"/>
      <c r="H46" s="171"/>
      <c r="I46" s="171">
        <f t="shared" si="0"/>
        <v>0</v>
      </c>
      <c r="J46" s="169">
        <f t="shared" si="1"/>
        <v>0.3</v>
      </c>
      <c r="K46" s="1">
        <f t="shared" si="2"/>
        <v>0</v>
      </c>
      <c r="L46" s="1"/>
      <c r="M46" s="1">
        <f t="shared" si="4"/>
        <v>0</v>
      </c>
      <c r="N46" s="1">
        <v>0.1</v>
      </c>
      <c r="O46" s="1"/>
      <c r="P46" s="161"/>
      <c r="Q46" s="174"/>
      <c r="R46" s="174"/>
      <c r="S46" s="150"/>
      <c r="V46" s="175"/>
      <c r="Z46">
        <v>0</v>
      </c>
    </row>
    <row r="47" spans="1:26" x14ac:dyDescent="0.25">
      <c r="A47" s="150"/>
      <c r="B47" s="150"/>
      <c r="C47" s="150"/>
      <c r="D47" s="150" t="s">
        <v>415</v>
      </c>
      <c r="E47" s="150"/>
      <c r="F47" s="168"/>
      <c r="G47" s="153"/>
      <c r="H47" s="153"/>
      <c r="I47" s="153">
        <f>ROUND((SUM(I21:I46))/1,2)</f>
        <v>0</v>
      </c>
      <c r="J47" s="150"/>
      <c r="K47" s="150"/>
      <c r="L47" s="150">
        <f>ROUND((SUM(L21:L46))/1,2)</f>
        <v>0</v>
      </c>
      <c r="M47" s="150">
        <f>ROUND((SUM(M21:M46))/1,2)</f>
        <v>0</v>
      </c>
      <c r="N47" s="150"/>
      <c r="O47" s="150"/>
      <c r="P47" s="176"/>
      <c r="S47" s="168">
        <f>ROUND((SUM(S21:S46))/1,2)</f>
        <v>0</v>
      </c>
      <c r="V47">
        <f>ROUND((SUM(V21:V46))/1,2)</f>
        <v>0</v>
      </c>
    </row>
    <row r="48" spans="1:26" x14ac:dyDescent="0.25">
      <c r="A48" s="1"/>
      <c r="B48" s="1"/>
      <c r="C48" s="1"/>
      <c r="D48" s="1"/>
      <c r="E48" s="1"/>
      <c r="F48" s="161"/>
      <c r="G48" s="143"/>
      <c r="H48" s="143"/>
      <c r="I48" s="143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0"/>
      <c r="B49" s="150"/>
      <c r="C49" s="150"/>
      <c r="D49" s="2" t="s">
        <v>308</v>
      </c>
      <c r="E49" s="150"/>
      <c r="F49" s="168"/>
      <c r="G49" s="153"/>
      <c r="H49" s="153">
        <f>ROUND((SUM(M20:M48))/2,2)</f>
        <v>0</v>
      </c>
      <c r="I49" s="153">
        <f>ROUND((SUM(I20:I48))/2,2)</f>
        <v>0</v>
      </c>
      <c r="J49" s="150"/>
      <c r="K49" s="150"/>
      <c r="L49" s="150">
        <f>ROUND((SUM(L20:L48))/2,2)</f>
        <v>0</v>
      </c>
      <c r="M49" s="150">
        <f>ROUND((SUM(M20:M48))/2,2)</f>
        <v>0</v>
      </c>
      <c r="N49" s="150"/>
      <c r="O49" s="150"/>
      <c r="P49" s="176"/>
      <c r="S49" s="176">
        <f>ROUND((SUM(S20:S48))/2,2)</f>
        <v>0</v>
      </c>
      <c r="V49">
        <f>ROUND((SUM(V20:V48))/2,2)</f>
        <v>0</v>
      </c>
    </row>
    <row r="50" spans="1:26" x14ac:dyDescent="0.25">
      <c r="A50" s="178"/>
      <c r="B50" s="178"/>
      <c r="C50" s="178"/>
      <c r="D50" s="178" t="s">
        <v>79</v>
      </c>
      <c r="E50" s="178"/>
      <c r="F50" s="179"/>
      <c r="G50" s="180"/>
      <c r="H50" s="180">
        <f>ROUND((SUM(M9:M49))/3,2)</f>
        <v>0</v>
      </c>
      <c r="I50" s="180">
        <f>ROUND((SUM(I9:I49))/3,2)</f>
        <v>0</v>
      </c>
      <c r="J50" s="178"/>
      <c r="K50" s="178">
        <f>ROUND((SUM(K9:K49))/3,2)</f>
        <v>0</v>
      </c>
      <c r="L50" s="178">
        <f>ROUND((SUM(L9:L49))/3,2)</f>
        <v>0</v>
      </c>
      <c r="M50" s="178">
        <f>ROUND((SUM(M9:M49))/3,2)</f>
        <v>0</v>
      </c>
      <c r="N50" s="178"/>
      <c r="O50" s="178"/>
      <c r="P50" s="179"/>
      <c r="Q50" s="181"/>
      <c r="R50" s="181"/>
      <c r="S50" s="179">
        <f>ROUND((SUM(S9:S49))/3,2)</f>
        <v>0.39</v>
      </c>
      <c r="T50" s="181"/>
      <c r="U50" s="181"/>
      <c r="V50" s="181">
        <f>ROUND((SUM(V9:V49))/3,2)</f>
        <v>0</v>
      </c>
      <c r="Z50">
        <f>(SUM(Z9:Z49))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dostavanej telocvične / SO 05 - Elektroinštalácia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476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'Kryci_list 14486'!D16+'Kryci_list 14488'!D16+'Kryci_list 14490'!D16+'Kryci_list 14493'!D16+'Kryci_list 14494'!D16</f>
        <v>0</v>
      </c>
      <c r="E16" s="89">
        <f>'Kryci_list 14486'!E16+'Kryci_list 14488'!E16+'Kryci_list 14490'!E16+'Kryci_list 14493'!E16+'Kryci_list 14494'!E16</f>
        <v>0</v>
      </c>
      <c r="F16" s="98">
        <f>'Kryci_list 14486'!F16+'Kryci_list 14488'!F16+'Kryci_list 14490'!F16+'Kryci_list 14493'!F16+'Kryci_list 14494'!F16</f>
        <v>0</v>
      </c>
      <c r="G16" s="52">
        <v>6</v>
      </c>
      <c r="H16" s="107" t="s">
        <v>203</v>
      </c>
      <c r="I16" s="121"/>
      <c r="J16" s="118">
        <f>Rekapitulácia!F12</f>
        <v>0</v>
      </c>
    </row>
    <row r="17" spans="1:10" ht="18" customHeight="1" x14ac:dyDescent="0.25">
      <c r="A17" s="11"/>
      <c r="B17" s="59">
        <v>2</v>
      </c>
      <c r="C17" s="63" t="s">
        <v>32</v>
      </c>
      <c r="D17" s="70">
        <f>'Kryci_list 14486'!D17+'Kryci_list 14488'!D17+'Kryci_list 14490'!D17+'Kryci_list 14493'!D17+'Kryci_list 14494'!D17</f>
        <v>0</v>
      </c>
      <c r="E17" s="68">
        <f>'Kryci_list 14486'!E17+'Kryci_list 14488'!E17+'Kryci_list 14490'!E17+'Kryci_list 14493'!E17+'Kryci_list 14494'!E17</f>
        <v>0</v>
      </c>
      <c r="F17" s="73">
        <f>'Kryci_list 14486'!F17+'Kryci_list 14488'!F17+'Kryci_list 14490'!F17+'Kryci_list 14493'!F17+'Kryci_list 14494'!F17</f>
        <v>0</v>
      </c>
      <c r="G17" s="53">
        <v>7</v>
      </c>
      <c r="H17" s="108" t="s">
        <v>37</v>
      </c>
      <c r="I17" s="121"/>
      <c r="J17" s="119">
        <f>Rekapitulácia!E12</f>
        <v>0</v>
      </c>
    </row>
    <row r="18" spans="1:10" ht="18" customHeight="1" x14ac:dyDescent="0.25">
      <c r="A18" s="11"/>
      <c r="B18" s="60">
        <v>3</v>
      </c>
      <c r="C18" s="64" t="s">
        <v>33</v>
      </c>
      <c r="D18" s="71">
        <f>'Kryci_list 14486'!D18+'Kryci_list 14488'!D18+'Kryci_list 14490'!D18+'Kryci_list 14493'!D18+'Kryci_list 14494'!D18</f>
        <v>0</v>
      </c>
      <c r="E18" s="69">
        <f>'Kryci_list 14486'!E18+'Kryci_list 14488'!E18+'Kryci_list 14490'!E18+'Kryci_list 14493'!E18+'Kryci_list 14494'!E18</f>
        <v>0</v>
      </c>
      <c r="F18" s="74">
        <f>'Kryci_list 14486'!F18+'Kryci_list 14488'!F18+'Kryci_list 14490'!F18+'Kryci_list 14493'!F18+'Kryci_list 14494'!F18</f>
        <v>0</v>
      </c>
      <c r="G18" s="53">
        <v>8</v>
      </c>
      <c r="H18" s="108" t="s">
        <v>38</v>
      </c>
      <c r="I18" s="121"/>
      <c r="J18" s="119">
        <f>Rekapitulácia!D12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47</v>
      </c>
      <c r="D22" s="79"/>
      <c r="E22" s="82"/>
      <c r="F22" s="73">
        <f>'Kryci_list 14486'!F22+'Kryci_list 14488'!F22+'Kryci_list 14490'!F22+'Kryci_list 14493'!F22+'Kryci_list 14494'!F22</f>
        <v>0</v>
      </c>
      <c r="G22" s="52">
        <v>16</v>
      </c>
      <c r="H22" s="107" t="s">
        <v>53</v>
      </c>
      <c r="I22" s="121"/>
      <c r="J22" s="118">
        <f>'Kryci_list 14486'!J22+'Kryci_list 14488'!J22+'Kryci_list 14490'!J22+'Kryci_list 14493'!J22+'Kryci_list 14494'!J22</f>
        <v>0</v>
      </c>
    </row>
    <row r="23" spans="1:10" ht="18" customHeight="1" x14ac:dyDescent="0.25">
      <c r="A23" s="11"/>
      <c r="B23" s="53">
        <v>12</v>
      </c>
      <c r="C23" s="56" t="s">
        <v>48</v>
      </c>
      <c r="D23" s="58"/>
      <c r="E23" s="82"/>
      <c r="F23" s="74">
        <f>'Kryci_list 14486'!F23+'Kryci_list 14488'!F23+'Kryci_list 14490'!F23+'Kryci_list 14493'!F23+'Kryci_list 14494'!F23</f>
        <v>0</v>
      </c>
      <c r="G23" s="53">
        <v>17</v>
      </c>
      <c r="H23" s="108" t="s">
        <v>54</v>
      </c>
      <c r="I23" s="121"/>
      <c r="J23" s="119">
        <f>'Kryci_list 14486'!J23+'Kryci_list 14488'!J23+'Kryci_list 14490'!J23+'Kryci_list 14493'!J23+'Kryci_list 14494'!J23</f>
        <v>0</v>
      </c>
    </row>
    <row r="24" spans="1:10" ht="18" customHeight="1" x14ac:dyDescent="0.25">
      <c r="A24" s="11"/>
      <c r="B24" s="53">
        <v>13</v>
      </c>
      <c r="C24" s="56" t="s">
        <v>49</v>
      </c>
      <c r="D24" s="58"/>
      <c r="E24" s="82"/>
      <c r="F24" s="74">
        <f>'Kryci_list 14486'!F24+'Kryci_list 14488'!F24+'Kryci_list 14490'!F24+'Kryci_list 14493'!F24+'Kryci_list 14494'!F24</f>
        <v>0</v>
      </c>
      <c r="G24" s="53">
        <v>18</v>
      </c>
      <c r="H24" s="108" t="s">
        <v>55</v>
      </c>
      <c r="I24" s="121"/>
      <c r="J24" s="119">
        <f>'Kryci_list 14486'!J24+'Kryci_list 14488'!J24+'Kryci_list 14490'!J24+'Kryci_list 14493'!J24+'Kryci_list 14494'!J24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Rekapitulácia!B13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Rekapitulácia!B14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44</v>
      </c>
      <c r="I31" s="27"/>
      <c r="J31" s="195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1" t="s">
        <v>45</v>
      </c>
      <c r="H32" s="192"/>
      <c r="I32" s="193"/>
      <c r="J32" s="194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15"/>
      <c r="G33" s="14"/>
      <c r="H33" s="133" t="s">
        <v>60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19</v>
      </c>
      <c r="C3" s="35"/>
      <c r="D3" s="36"/>
      <c r="E3" s="36"/>
      <c r="F3" s="3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'Rekap 14486'!B16</f>
        <v>0</v>
      </c>
      <c r="E16" s="89">
        <f>'Rekap 14486'!C16</f>
        <v>0</v>
      </c>
      <c r="F16" s="98">
        <f>'Rekap 14486'!D16</f>
        <v>0</v>
      </c>
      <c r="G16" s="52">
        <v>6</v>
      </c>
      <c r="H16" s="107"/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32</v>
      </c>
      <c r="D17" s="70">
        <f>'Rekap 14486'!B24</f>
        <v>0</v>
      </c>
      <c r="E17" s="68">
        <f>'Rekap 14486'!C24</f>
        <v>0</v>
      </c>
      <c r="F17" s="73">
        <f>'Rekap 14486'!D24</f>
        <v>0</v>
      </c>
      <c r="G17" s="53">
        <v>7</v>
      </c>
      <c r="H17" s="108" t="s">
        <v>37</v>
      </c>
      <c r="I17" s="121"/>
      <c r="J17" s="119">
        <f>'SO 14486'!Z86</f>
        <v>0</v>
      </c>
    </row>
    <row r="18" spans="1:26" ht="18" customHeight="1" x14ac:dyDescent="0.25">
      <c r="A18" s="11"/>
      <c r="B18" s="60">
        <v>3</v>
      </c>
      <c r="C18" s="64" t="s">
        <v>33</v>
      </c>
      <c r="D18" s="71"/>
      <c r="E18" s="69"/>
      <c r="F18" s="74"/>
      <c r="G18" s="53">
        <v>8</v>
      </c>
      <c r="H18" s="108" t="s">
        <v>38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47</v>
      </c>
      <c r="D22" s="79"/>
      <c r="E22" s="81" t="s">
        <v>50</v>
      </c>
      <c r="F22" s="73">
        <f>((F16*U22*0)+(F17*V22*0)+(F18*W22*0))/100</f>
        <v>0</v>
      </c>
      <c r="G22" s="52">
        <v>16</v>
      </c>
      <c r="H22" s="107" t="s">
        <v>53</v>
      </c>
      <c r="I22" s="122" t="s">
        <v>50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1" t="s">
        <v>51</v>
      </c>
      <c r="F23" s="74">
        <f>((F16*U23*0)+(F17*V23*0)+(F18*W23*0))/100</f>
        <v>0</v>
      </c>
      <c r="G23" s="53">
        <v>17</v>
      </c>
      <c r="H23" s="108" t="s">
        <v>54</v>
      </c>
      <c r="I23" s="122" t="s">
        <v>50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1" t="s">
        <v>50</v>
      </c>
      <c r="F24" s="74">
        <f>((F16*U24*0)+(F17*V24*0)+(F18*W24*0))/100</f>
        <v>0</v>
      </c>
      <c r="G24" s="53">
        <v>18</v>
      </c>
      <c r="H24" s="108" t="s">
        <v>55</v>
      </c>
      <c r="I24" s="122" t="s">
        <v>51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J28-SUM('SO 14486'!K9:'SO 14486'!K85)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SUM('SO 14486'!K9:'SO 14486'!K85)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44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45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95"/>
      <c r="G33" s="103">
        <v>26</v>
      </c>
      <c r="H33" s="134" t="s">
        <v>60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25</v>
      </c>
      <c r="B1" s="211"/>
      <c r="C1" s="211"/>
      <c r="D1" s="212"/>
      <c r="E1" s="138" t="s">
        <v>22</v>
      </c>
      <c r="F1" s="137"/>
      <c r="W1">
        <v>30.126000000000001</v>
      </c>
    </row>
    <row r="2" spans="1:26" ht="20.100000000000001" customHeight="1" x14ac:dyDescent="0.25">
      <c r="A2" s="210" t="s">
        <v>26</v>
      </c>
      <c r="B2" s="211"/>
      <c r="C2" s="211"/>
      <c r="D2" s="212"/>
      <c r="E2" s="138" t="s">
        <v>20</v>
      </c>
      <c r="F2" s="137"/>
    </row>
    <row r="3" spans="1:26" ht="20.100000000000001" customHeight="1" x14ac:dyDescent="0.25">
      <c r="A3" s="210" t="s">
        <v>27</v>
      </c>
      <c r="B3" s="211"/>
      <c r="C3" s="211"/>
      <c r="D3" s="212"/>
      <c r="E3" s="138" t="s">
        <v>65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19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66</v>
      </c>
      <c r="B8" s="136"/>
      <c r="C8" s="136"/>
      <c r="D8" s="136"/>
      <c r="E8" s="136"/>
      <c r="F8" s="136"/>
    </row>
    <row r="9" spans="1:26" x14ac:dyDescent="0.25">
      <c r="A9" s="141" t="s">
        <v>62</v>
      </c>
      <c r="B9" s="141" t="s">
        <v>56</v>
      </c>
      <c r="C9" s="141" t="s">
        <v>57</v>
      </c>
      <c r="D9" s="141" t="s">
        <v>34</v>
      </c>
      <c r="E9" s="141" t="s">
        <v>63</v>
      </c>
      <c r="F9" s="141" t="s">
        <v>64</v>
      </c>
    </row>
    <row r="10" spans="1:26" x14ac:dyDescent="0.25">
      <c r="A10" s="148" t="s">
        <v>67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68</v>
      </c>
      <c r="B11" s="151">
        <f>'SO 14486'!L12</f>
        <v>0</v>
      </c>
      <c r="C11" s="151">
        <f>'SO 14486'!M12</f>
        <v>0</v>
      </c>
      <c r="D11" s="151">
        <f>'SO 14486'!I12</f>
        <v>0</v>
      </c>
      <c r="E11" s="152">
        <f>'SO 14486'!P12</f>
        <v>0.15</v>
      </c>
      <c r="F11" s="152">
        <f>'SO 14486'!S12</f>
        <v>6.86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69</v>
      </c>
      <c r="B12" s="151">
        <f>'SO 14486'!L18</f>
        <v>0</v>
      </c>
      <c r="C12" s="151">
        <f>'SO 14486'!M18</f>
        <v>0</v>
      </c>
      <c r="D12" s="151">
        <f>'SO 14486'!I18</f>
        <v>0</v>
      </c>
      <c r="E12" s="152">
        <f>'SO 14486'!P18</f>
        <v>2.2200000000000002</v>
      </c>
      <c r="F12" s="152">
        <f>'SO 14486'!S18</f>
        <v>3.02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70</v>
      </c>
      <c r="B13" s="151">
        <f>'SO 14486'!L27</f>
        <v>0</v>
      </c>
      <c r="C13" s="151">
        <f>'SO 14486'!M27</f>
        <v>0</v>
      </c>
      <c r="D13" s="151">
        <f>'SO 14486'!I27</f>
        <v>0</v>
      </c>
      <c r="E13" s="152">
        <f>'SO 14486'!P27</f>
        <v>0.09</v>
      </c>
      <c r="F13" s="152">
        <f>'SO 14486'!S27</f>
        <v>2.75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71</v>
      </c>
      <c r="B14" s="151">
        <f>'SO 14486'!L36</f>
        <v>0</v>
      </c>
      <c r="C14" s="151">
        <f>'SO 14486'!M36</f>
        <v>0</v>
      </c>
      <c r="D14" s="151">
        <f>'SO 14486'!I36</f>
        <v>0</v>
      </c>
      <c r="E14" s="152">
        <f>'SO 14486'!P36</f>
        <v>0.05</v>
      </c>
      <c r="F14" s="152">
        <f>'SO 14486'!S36</f>
        <v>26.72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72</v>
      </c>
      <c r="B15" s="151">
        <f>'SO 14486'!L40</f>
        <v>0</v>
      </c>
      <c r="C15" s="151">
        <f>'SO 14486'!M40</f>
        <v>0</v>
      </c>
      <c r="D15" s="151">
        <f>'SO 14486'!I40</f>
        <v>0</v>
      </c>
      <c r="E15" s="152">
        <f>'SO 14486'!P40</f>
        <v>0</v>
      </c>
      <c r="F15" s="152">
        <f>'SO 14486'!S40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67</v>
      </c>
      <c r="B16" s="153">
        <f>'SO 14486'!L42</f>
        <v>0</v>
      </c>
      <c r="C16" s="153">
        <f>'SO 14486'!M42</f>
        <v>0</v>
      </c>
      <c r="D16" s="153">
        <f>'SO 14486'!I42</f>
        <v>0</v>
      </c>
      <c r="E16" s="154">
        <f>'SO 14486'!P42</f>
        <v>2.5099999999999998</v>
      </c>
      <c r="F16" s="154">
        <f>'SO 14486'!S42</f>
        <v>39.35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73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74</v>
      </c>
      <c r="B19" s="151">
        <f>'SO 14486'!L52</f>
        <v>0</v>
      </c>
      <c r="C19" s="151">
        <f>'SO 14486'!M52</f>
        <v>0</v>
      </c>
      <c r="D19" s="151">
        <f>'SO 14486'!I52</f>
        <v>0</v>
      </c>
      <c r="E19" s="152">
        <f>'SO 14486'!P52</f>
        <v>0.04</v>
      </c>
      <c r="F19" s="152">
        <f>'SO 14486'!S52</f>
        <v>2.4300000000000002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75</v>
      </c>
      <c r="B20" s="151">
        <f>'SO 14486'!L61</f>
        <v>0</v>
      </c>
      <c r="C20" s="151">
        <f>'SO 14486'!M61</f>
        <v>0</v>
      </c>
      <c r="D20" s="151">
        <f>'SO 14486'!I61</f>
        <v>0</v>
      </c>
      <c r="E20" s="152">
        <f>'SO 14486'!P61</f>
        <v>0.03</v>
      </c>
      <c r="F20" s="152">
        <f>'SO 14486'!S61</f>
        <v>0.18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76</v>
      </c>
      <c r="B21" s="151">
        <f>'SO 14486'!L69</f>
        <v>0</v>
      </c>
      <c r="C21" s="151">
        <f>'SO 14486'!M69</f>
        <v>0</v>
      </c>
      <c r="D21" s="151">
        <f>'SO 14486'!I69</f>
        <v>0</v>
      </c>
      <c r="E21" s="152">
        <f>'SO 14486'!P69</f>
        <v>0.01</v>
      </c>
      <c r="F21" s="152">
        <f>'SO 14486'!S69</f>
        <v>0.06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77</v>
      </c>
      <c r="B22" s="151">
        <f>'SO 14486'!L77</f>
        <v>0</v>
      </c>
      <c r="C22" s="151">
        <f>'SO 14486'!M77</f>
        <v>0</v>
      </c>
      <c r="D22" s="151">
        <f>'SO 14486'!I77</f>
        <v>0</v>
      </c>
      <c r="E22" s="152">
        <f>'SO 14486'!P77</f>
        <v>0</v>
      </c>
      <c r="F22" s="152">
        <f>'SO 14486'!S77</f>
        <v>0.01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78</v>
      </c>
      <c r="B23" s="151">
        <f>'SO 14486'!L83</f>
        <v>0</v>
      </c>
      <c r="C23" s="151">
        <f>'SO 14486'!M83</f>
        <v>0</v>
      </c>
      <c r="D23" s="151">
        <f>'SO 14486'!I83</f>
        <v>0</v>
      </c>
      <c r="E23" s="152">
        <f>'SO 14486'!P83</f>
        <v>0</v>
      </c>
      <c r="F23" s="152">
        <f>'SO 14486'!S83</f>
        <v>0.08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2" t="s">
        <v>73</v>
      </c>
      <c r="B24" s="153">
        <f>'SO 14486'!L85</f>
        <v>0</v>
      </c>
      <c r="C24" s="153">
        <f>'SO 14486'!M85</f>
        <v>0</v>
      </c>
      <c r="D24" s="153">
        <f>'SO 14486'!I85</f>
        <v>0</v>
      </c>
      <c r="E24" s="154">
        <f>'SO 14486'!S85</f>
        <v>2.76</v>
      </c>
      <c r="F24" s="154">
        <f>'SO 14486'!V85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2" t="s">
        <v>79</v>
      </c>
      <c r="B26" s="153">
        <f>'SO 14486'!L86</f>
        <v>0</v>
      </c>
      <c r="C26" s="153">
        <f>'SO 14486'!M86</f>
        <v>0</v>
      </c>
      <c r="D26" s="153">
        <f>'SO 14486'!I86</f>
        <v>0</v>
      </c>
      <c r="E26" s="154">
        <f>'SO 14486'!S86</f>
        <v>42.11</v>
      </c>
      <c r="F26" s="154">
        <f>'SO 14486'!V86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pane ySplit="8" topLeftCell="A9" activePane="bottomLeft" state="frozen"/>
      <selection pane="bottomLeft" activeCell="G83" sqref="G10:G8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25</v>
      </c>
      <c r="C1" s="214"/>
      <c r="D1" s="214"/>
      <c r="E1" s="214"/>
      <c r="F1" s="214"/>
      <c r="G1" s="214"/>
      <c r="H1" s="215"/>
      <c r="I1" s="160" t="s">
        <v>22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26</v>
      </c>
      <c r="C2" s="214"/>
      <c r="D2" s="214"/>
      <c r="E2" s="214"/>
      <c r="F2" s="214"/>
      <c r="G2" s="214"/>
      <c r="H2" s="215"/>
      <c r="I2" s="160" t="s">
        <v>20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27</v>
      </c>
      <c r="C3" s="214"/>
      <c r="D3" s="214"/>
      <c r="E3" s="214"/>
      <c r="F3" s="214"/>
      <c r="G3" s="214"/>
      <c r="H3" s="215"/>
      <c r="I3" s="160" t="s">
        <v>65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57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67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68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92</v>
      </c>
      <c r="C11" s="173" t="s">
        <v>93</v>
      </c>
      <c r="D11" s="169" t="s">
        <v>94</v>
      </c>
      <c r="E11" s="169" t="s">
        <v>95</v>
      </c>
      <c r="F11" s="170">
        <v>47.03</v>
      </c>
      <c r="G11" s="171"/>
      <c r="H11" s="171"/>
      <c r="I11" s="171">
        <f>ROUND(F11*(G11+H11),2)</f>
        <v>0</v>
      </c>
      <c r="J11" s="169">
        <f>ROUND(F11*(N11),2)</f>
        <v>1249.5899999999999</v>
      </c>
      <c r="K11" s="1">
        <f>ROUND(F11*(O11),2)</f>
        <v>0</v>
      </c>
      <c r="L11" s="1">
        <f>ROUND(F11*(G11),2)</f>
        <v>0</v>
      </c>
      <c r="M11" s="1"/>
      <c r="N11" s="1">
        <v>26.57</v>
      </c>
      <c r="O11" s="1"/>
      <c r="P11" s="168">
        <v>0.14591628200000001</v>
      </c>
      <c r="Q11" s="174"/>
      <c r="R11" s="174">
        <v>0.14591628200000001</v>
      </c>
      <c r="S11" s="150">
        <f>ROUND(F11*(R11),3)</f>
        <v>6.8620000000000001</v>
      </c>
      <c r="V11" s="175"/>
      <c r="Z11">
        <v>0</v>
      </c>
    </row>
    <row r="12" spans="1:26" x14ac:dyDescent="0.25">
      <c r="A12" s="150"/>
      <c r="B12" s="150"/>
      <c r="C12" s="150"/>
      <c r="D12" s="150" t="s">
        <v>68</v>
      </c>
      <c r="E12" s="150"/>
      <c r="F12" s="168"/>
      <c r="G12" s="153"/>
      <c r="H12" s="153">
        <f>ROUND((SUM(M10:M11))/1,2)</f>
        <v>0</v>
      </c>
      <c r="I12" s="153">
        <f>ROUND((SUM(I10:I11))/1,2)</f>
        <v>0</v>
      </c>
      <c r="J12" s="150"/>
      <c r="K12" s="150"/>
      <c r="L12" s="150">
        <f>ROUND((SUM(L10:L11))/1,2)</f>
        <v>0</v>
      </c>
      <c r="M12" s="150">
        <f>ROUND((SUM(M10:M11))/1,2)</f>
        <v>0</v>
      </c>
      <c r="N12" s="150"/>
      <c r="O12" s="150"/>
      <c r="P12" s="176">
        <f>ROUND((SUM(P10:P11))/1,2)</f>
        <v>0.15</v>
      </c>
      <c r="Q12" s="147"/>
      <c r="R12" s="147"/>
      <c r="S12" s="176">
        <f>ROUND((SUM(S10:S11))/1,2)</f>
        <v>6.86</v>
      </c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"/>
      <c r="C13" s="1"/>
      <c r="D13" s="1"/>
      <c r="E13" s="1"/>
      <c r="F13" s="161"/>
      <c r="G13" s="143"/>
      <c r="H13" s="143"/>
      <c r="I13" s="143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0"/>
      <c r="B14" s="150"/>
      <c r="C14" s="150"/>
      <c r="D14" s="150" t="s">
        <v>69</v>
      </c>
      <c r="E14" s="150"/>
      <c r="F14" s="168"/>
      <c r="G14" s="151"/>
      <c r="H14" s="151"/>
      <c r="I14" s="151"/>
      <c r="J14" s="150"/>
      <c r="K14" s="150"/>
      <c r="L14" s="150"/>
      <c r="M14" s="150"/>
      <c r="N14" s="150"/>
      <c r="O14" s="150"/>
      <c r="P14" s="150"/>
      <c r="Q14" s="147"/>
      <c r="R14" s="147"/>
      <c r="S14" s="150"/>
      <c r="T14" s="147"/>
      <c r="U14" s="147"/>
      <c r="V14" s="147"/>
      <c r="W14" s="147"/>
      <c r="X14" s="147"/>
      <c r="Y14" s="147"/>
      <c r="Z14" s="147"/>
    </row>
    <row r="15" spans="1:26" ht="24.95" customHeight="1" x14ac:dyDescent="0.25">
      <c r="A15" s="172"/>
      <c r="B15" s="169" t="s">
        <v>92</v>
      </c>
      <c r="C15" s="173" t="s">
        <v>96</v>
      </c>
      <c r="D15" s="169" t="s">
        <v>97</v>
      </c>
      <c r="E15" s="169" t="s">
        <v>98</v>
      </c>
      <c r="F15" s="170">
        <v>1.35</v>
      </c>
      <c r="G15" s="171"/>
      <c r="H15" s="171"/>
      <c r="I15" s="171">
        <f>ROUND(F15*(G15+H15),2)</f>
        <v>0</v>
      </c>
      <c r="J15" s="169">
        <f>ROUND(F15*(N15),2)</f>
        <v>160.38999999999999</v>
      </c>
      <c r="K15" s="1">
        <f>ROUND(F15*(O15),2)</f>
        <v>0</v>
      </c>
      <c r="L15" s="1">
        <f>ROUND(F15*(G15),2)</f>
        <v>0</v>
      </c>
      <c r="M15" s="1"/>
      <c r="N15" s="1">
        <v>118.81</v>
      </c>
      <c r="O15" s="1"/>
      <c r="P15" s="168">
        <v>2.21319</v>
      </c>
      <c r="Q15" s="174"/>
      <c r="R15" s="174">
        <v>2.21319</v>
      </c>
      <c r="S15" s="150">
        <f>ROUND(F15*(R15),3)</f>
        <v>2.988</v>
      </c>
      <c r="V15" s="175"/>
      <c r="Z15">
        <v>0</v>
      </c>
    </row>
    <row r="16" spans="1:26" ht="24.95" customHeight="1" x14ac:dyDescent="0.25">
      <c r="A16" s="172"/>
      <c r="B16" s="169" t="s">
        <v>92</v>
      </c>
      <c r="C16" s="173" t="s">
        <v>99</v>
      </c>
      <c r="D16" s="169" t="s">
        <v>100</v>
      </c>
      <c r="E16" s="169" t="s">
        <v>95</v>
      </c>
      <c r="F16" s="170">
        <v>4.25</v>
      </c>
      <c r="G16" s="171"/>
      <c r="H16" s="171"/>
      <c r="I16" s="171">
        <f>ROUND(F16*(G16+H16),2)</f>
        <v>0</v>
      </c>
      <c r="J16" s="169">
        <f>ROUND(F16*(N16),2)</f>
        <v>91.93</v>
      </c>
      <c r="K16" s="1">
        <f>ROUND(F16*(O16),2)</f>
        <v>0</v>
      </c>
      <c r="L16" s="1">
        <f>ROUND(F16*(G16),2)</f>
        <v>0</v>
      </c>
      <c r="M16" s="1"/>
      <c r="N16" s="1">
        <v>21.63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101</v>
      </c>
      <c r="C17" s="173" t="s">
        <v>102</v>
      </c>
      <c r="D17" s="169" t="s">
        <v>103</v>
      </c>
      <c r="E17" s="169" t="s">
        <v>95</v>
      </c>
      <c r="F17" s="170">
        <v>4.25</v>
      </c>
      <c r="G17" s="171"/>
      <c r="H17" s="171"/>
      <c r="I17" s="171">
        <f>ROUND(F17*(G17+H17),2)</f>
        <v>0</v>
      </c>
      <c r="J17" s="169">
        <f>ROUND(F17*(N17),2)</f>
        <v>18.45</v>
      </c>
      <c r="K17" s="1">
        <f>ROUND(F17*(O17),2)</f>
        <v>0</v>
      </c>
      <c r="L17" s="1">
        <f>ROUND(F17*(G17),2)</f>
        <v>0</v>
      </c>
      <c r="M17" s="1"/>
      <c r="N17" s="1">
        <v>4.34</v>
      </c>
      <c r="O17" s="1"/>
      <c r="P17" s="168">
        <v>8.0199999999999994E-3</v>
      </c>
      <c r="Q17" s="174"/>
      <c r="R17" s="174">
        <v>8.0199999999999994E-3</v>
      </c>
      <c r="S17" s="150">
        <f>ROUND(F17*(R17),3)</f>
        <v>3.4000000000000002E-2</v>
      </c>
      <c r="V17" s="175"/>
      <c r="Z17">
        <v>0</v>
      </c>
    </row>
    <row r="18" spans="1:26" x14ac:dyDescent="0.25">
      <c r="A18" s="150"/>
      <c r="B18" s="150"/>
      <c r="C18" s="150"/>
      <c r="D18" s="150" t="s">
        <v>69</v>
      </c>
      <c r="E18" s="150"/>
      <c r="F18" s="168"/>
      <c r="G18" s="153"/>
      <c r="H18" s="153">
        <f>ROUND((SUM(M14:M17))/1,2)</f>
        <v>0</v>
      </c>
      <c r="I18" s="153">
        <f>ROUND((SUM(I14:I17))/1,2)</f>
        <v>0</v>
      </c>
      <c r="J18" s="150"/>
      <c r="K18" s="150"/>
      <c r="L18" s="150">
        <f>ROUND((SUM(L14:L17))/1,2)</f>
        <v>0</v>
      </c>
      <c r="M18" s="150">
        <f>ROUND((SUM(M14:M17))/1,2)</f>
        <v>0</v>
      </c>
      <c r="N18" s="150"/>
      <c r="O18" s="150"/>
      <c r="P18" s="176">
        <f>ROUND((SUM(P14:P17))/1,2)</f>
        <v>2.2200000000000002</v>
      </c>
      <c r="Q18" s="147"/>
      <c r="R18" s="147"/>
      <c r="S18" s="176">
        <f>ROUND((SUM(S14:S17))/1,2)</f>
        <v>3.02</v>
      </c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150" t="s">
        <v>70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ht="35.1" customHeight="1" x14ac:dyDescent="0.25">
      <c r="A21" s="172"/>
      <c r="B21" s="169" t="s">
        <v>92</v>
      </c>
      <c r="C21" s="173" t="s">
        <v>104</v>
      </c>
      <c r="D21" s="169" t="s">
        <v>105</v>
      </c>
      <c r="E21" s="169" t="s">
        <v>95</v>
      </c>
      <c r="F21" s="170">
        <v>61.08</v>
      </c>
      <c r="G21" s="171"/>
      <c r="H21" s="171"/>
      <c r="I21" s="171">
        <f t="shared" ref="I21:I26" si="0">ROUND(F21*(G21+H21),2)</f>
        <v>0</v>
      </c>
      <c r="J21" s="169">
        <f t="shared" ref="J21:J26" si="1">ROUND(F21*(N21),2)</f>
        <v>282.8</v>
      </c>
      <c r="K21" s="1">
        <f t="shared" ref="K21:K26" si="2">ROUND(F21*(O21),2)</f>
        <v>0</v>
      </c>
      <c r="L21" s="1">
        <f>ROUND(F21*(G21),2)</f>
        <v>0</v>
      </c>
      <c r="M21" s="1"/>
      <c r="N21" s="1">
        <v>4.63</v>
      </c>
      <c r="O21" s="1"/>
      <c r="P21" s="168">
        <v>7.3499999999999998E-3</v>
      </c>
      <c r="Q21" s="174"/>
      <c r="R21" s="174">
        <v>7.3499999999999998E-3</v>
      </c>
      <c r="S21" s="150">
        <f>ROUND(F21*(R21),3)</f>
        <v>0.44900000000000001</v>
      </c>
      <c r="V21" s="175"/>
      <c r="Z21">
        <v>0</v>
      </c>
    </row>
    <row r="22" spans="1:26" ht="24.95" customHeight="1" x14ac:dyDescent="0.25">
      <c r="A22" s="172"/>
      <c r="B22" s="169" t="s">
        <v>92</v>
      </c>
      <c r="C22" s="173" t="s">
        <v>106</v>
      </c>
      <c r="D22" s="169" t="s">
        <v>107</v>
      </c>
      <c r="E22" s="169" t="s">
        <v>95</v>
      </c>
      <c r="F22" s="170">
        <v>61.08</v>
      </c>
      <c r="G22" s="171"/>
      <c r="H22" s="171"/>
      <c r="I22" s="171">
        <f t="shared" si="0"/>
        <v>0</v>
      </c>
      <c r="J22" s="169">
        <f t="shared" si="1"/>
        <v>855.73</v>
      </c>
      <c r="K22" s="1">
        <f t="shared" si="2"/>
        <v>0</v>
      </c>
      <c r="L22" s="1">
        <f>ROUND(F22*(G22),2)</f>
        <v>0</v>
      </c>
      <c r="M22" s="1"/>
      <c r="N22" s="1">
        <v>14.01</v>
      </c>
      <c r="O22" s="1"/>
      <c r="P22" s="168">
        <v>3.4970000000000001E-2</v>
      </c>
      <c r="Q22" s="174"/>
      <c r="R22" s="174">
        <v>3.4970000000000001E-2</v>
      </c>
      <c r="S22" s="150">
        <f>ROUND(F22*(R22),3)</f>
        <v>2.1360000000000001</v>
      </c>
      <c r="V22" s="175"/>
      <c r="Z22">
        <v>0</v>
      </c>
    </row>
    <row r="23" spans="1:26" ht="24.95" customHeight="1" x14ac:dyDescent="0.25">
      <c r="A23" s="172"/>
      <c r="B23" s="169" t="s">
        <v>92</v>
      </c>
      <c r="C23" s="173" t="s">
        <v>108</v>
      </c>
      <c r="D23" s="169" t="s">
        <v>109</v>
      </c>
      <c r="E23" s="169" t="s">
        <v>110</v>
      </c>
      <c r="F23" s="170">
        <v>5</v>
      </c>
      <c r="G23" s="171"/>
      <c r="H23" s="171"/>
      <c r="I23" s="171">
        <f t="shared" si="0"/>
        <v>0</v>
      </c>
      <c r="J23" s="169">
        <f t="shared" si="1"/>
        <v>209.6</v>
      </c>
      <c r="K23" s="1">
        <f t="shared" si="2"/>
        <v>0</v>
      </c>
      <c r="L23" s="1">
        <f>ROUND(F23*(G23),2)</f>
        <v>0</v>
      </c>
      <c r="M23" s="1"/>
      <c r="N23" s="1">
        <v>41.92</v>
      </c>
      <c r="O23" s="1"/>
      <c r="P23" s="168">
        <v>1.7500000000000002E-2</v>
      </c>
      <c r="Q23" s="174"/>
      <c r="R23" s="174">
        <v>1.7500000000000002E-2</v>
      </c>
      <c r="S23" s="150">
        <f>ROUND(F23*(R23),3)</f>
        <v>8.7999999999999995E-2</v>
      </c>
      <c r="V23" s="175"/>
      <c r="Z23">
        <v>0</v>
      </c>
    </row>
    <row r="24" spans="1:26" ht="24.95" customHeight="1" x14ac:dyDescent="0.25">
      <c r="A24" s="172"/>
      <c r="B24" s="169" t="s">
        <v>111</v>
      </c>
      <c r="C24" s="173" t="s">
        <v>112</v>
      </c>
      <c r="D24" s="169" t="s">
        <v>113</v>
      </c>
      <c r="E24" s="169" t="s">
        <v>95</v>
      </c>
      <c r="F24" s="170">
        <v>61.08</v>
      </c>
      <c r="G24" s="171"/>
      <c r="H24" s="171"/>
      <c r="I24" s="171">
        <f t="shared" si="0"/>
        <v>0</v>
      </c>
      <c r="J24" s="169">
        <f t="shared" si="1"/>
        <v>119.72</v>
      </c>
      <c r="K24" s="1">
        <f t="shared" si="2"/>
        <v>0</v>
      </c>
      <c r="L24" s="1">
        <f>ROUND(F24*(G24),2)</f>
        <v>0</v>
      </c>
      <c r="M24" s="1"/>
      <c r="N24" s="1">
        <v>1.96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114</v>
      </c>
      <c r="C25" s="173" t="s">
        <v>115</v>
      </c>
      <c r="D25" s="169" t="s">
        <v>116</v>
      </c>
      <c r="E25" s="169" t="s">
        <v>117</v>
      </c>
      <c r="F25" s="170">
        <v>2</v>
      </c>
      <c r="G25" s="171"/>
      <c r="H25" s="171"/>
      <c r="I25" s="171">
        <f t="shared" si="0"/>
        <v>0</v>
      </c>
      <c r="J25" s="169">
        <f t="shared" si="1"/>
        <v>53.56</v>
      </c>
      <c r="K25" s="1">
        <f t="shared" si="2"/>
        <v>0</v>
      </c>
      <c r="L25" s="1"/>
      <c r="M25" s="1">
        <f>ROUND(F25*(G25),2)</f>
        <v>0</v>
      </c>
      <c r="N25" s="1">
        <v>26.78</v>
      </c>
      <c r="O25" s="1"/>
      <c r="P25" s="168">
        <v>1.43E-2</v>
      </c>
      <c r="Q25" s="174"/>
      <c r="R25" s="174">
        <v>1.43E-2</v>
      </c>
      <c r="S25" s="150">
        <f>ROUND(F25*(R25),3)</f>
        <v>2.9000000000000001E-2</v>
      </c>
      <c r="V25" s="175"/>
      <c r="Z25">
        <v>0</v>
      </c>
    </row>
    <row r="26" spans="1:26" ht="24.95" customHeight="1" x14ac:dyDescent="0.25">
      <c r="A26" s="172"/>
      <c r="B26" s="169" t="s">
        <v>114</v>
      </c>
      <c r="C26" s="173" t="s">
        <v>118</v>
      </c>
      <c r="D26" s="169" t="s">
        <v>119</v>
      </c>
      <c r="E26" s="169" t="s">
        <v>110</v>
      </c>
      <c r="F26" s="170">
        <v>3</v>
      </c>
      <c r="G26" s="171"/>
      <c r="H26" s="171"/>
      <c r="I26" s="171">
        <f t="shared" si="0"/>
        <v>0</v>
      </c>
      <c r="J26" s="169">
        <f t="shared" si="1"/>
        <v>87.45</v>
      </c>
      <c r="K26" s="1">
        <f t="shared" si="2"/>
        <v>0</v>
      </c>
      <c r="L26" s="1"/>
      <c r="M26" s="1">
        <f>ROUND(F26*(G26),2)</f>
        <v>0</v>
      </c>
      <c r="N26" s="1">
        <v>29.15</v>
      </c>
      <c r="O26" s="1"/>
      <c r="P26" s="168">
        <v>1.43E-2</v>
      </c>
      <c r="Q26" s="174"/>
      <c r="R26" s="174">
        <v>1.43E-2</v>
      </c>
      <c r="S26" s="150">
        <f>ROUND(F26*(R26),3)</f>
        <v>4.2999999999999997E-2</v>
      </c>
      <c r="V26" s="175"/>
      <c r="Z26">
        <v>0</v>
      </c>
    </row>
    <row r="27" spans="1:26" x14ac:dyDescent="0.25">
      <c r="A27" s="150"/>
      <c r="B27" s="150"/>
      <c r="C27" s="150"/>
      <c r="D27" s="150" t="s">
        <v>70</v>
      </c>
      <c r="E27" s="150"/>
      <c r="F27" s="168"/>
      <c r="G27" s="153"/>
      <c r="H27" s="153">
        <f>ROUND((SUM(M20:M26))/1,2)</f>
        <v>0</v>
      </c>
      <c r="I27" s="153">
        <f>ROUND((SUM(I20:I26))/1,2)</f>
        <v>0</v>
      </c>
      <c r="J27" s="150"/>
      <c r="K27" s="150"/>
      <c r="L27" s="150">
        <f>ROUND((SUM(L20:L26))/1,2)</f>
        <v>0</v>
      </c>
      <c r="M27" s="150">
        <f>ROUND((SUM(M20:M26))/1,2)</f>
        <v>0</v>
      </c>
      <c r="N27" s="150"/>
      <c r="O27" s="150"/>
      <c r="P27" s="176">
        <f>ROUND((SUM(P20:P26))/1,2)</f>
        <v>0.09</v>
      </c>
      <c r="Q27" s="147"/>
      <c r="R27" s="147"/>
      <c r="S27" s="176">
        <f>ROUND((SUM(S20:S26))/1,2)</f>
        <v>2.75</v>
      </c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150" t="s">
        <v>71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ht="24.95" customHeight="1" x14ac:dyDescent="0.25">
      <c r="A30" s="172"/>
      <c r="B30" s="169" t="s">
        <v>120</v>
      </c>
      <c r="C30" s="173" t="s">
        <v>121</v>
      </c>
      <c r="D30" s="169" t="s">
        <v>122</v>
      </c>
      <c r="E30" s="169" t="s">
        <v>95</v>
      </c>
      <c r="F30" s="170">
        <v>72.718999999999994</v>
      </c>
      <c r="G30" s="171"/>
      <c r="H30" s="171"/>
      <c r="I30" s="171">
        <f t="shared" ref="I30:I35" si="3">ROUND(F30*(G30+H30),2)</f>
        <v>0</v>
      </c>
      <c r="J30" s="169">
        <f t="shared" ref="J30:J35" si="4">ROUND(F30*(N30),2)</f>
        <v>179.62</v>
      </c>
      <c r="K30" s="1">
        <f t="shared" ref="K30:K35" si="5">ROUND(F30*(O30),2)</f>
        <v>0</v>
      </c>
      <c r="L30" s="1">
        <f t="shared" ref="L30:L35" si="6">ROUND(F30*(G30),2)</f>
        <v>0</v>
      </c>
      <c r="M30" s="1"/>
      <c r="N30" s="1">
        <v>2.4699999999999998</v>
      </c>
      <c r="O30" s="1"/>
      <c r="P30" s="168">
        <v>1.5300000000000001E-3</v>
      </c>
      <c r="Q30" s="174"/>
      <c r="R30" s="174">
        <v>1.5300000000000001E-3</v>
      </c>
      <c r="S30" s="150">
        <f>ROUND(F30*(R30),3)</f>
        <v>0.111</v>
      </c>
      <c r="V30" s="175"/>
      <c r="Z30">
        <v>0</v>
      </c>
    </row>
    <row r="31" spans="1:26" ht="24.95" customHeight="1" x14ac:dyDescent="0.25">
      <c r="A31" s="172"/>
      <c r="B31" s="169" t="s">
        <v>120</v>
      </c>
      <c r="C31" s="173" t="s">
        <v>123</v>
      </c>
      <c r="D31" s="169" t="s">
        <v>124</v>
      </c>
      <c r="E31" s="169" t="s">
        <v>98</v>
      </c>
      <c r="F31" s="170">
        <v>506</v>
      </c>
      <c r="G31" s="171"/>
      <c r="H31" s="171"/>
      <c r="I31" s="171">
        <f t="shared" si="3"/>
        <v>0</v>
      </c>
      <c r="J31" s="169">
        <f t="shared" si="4"/>
        <v>303.60000000000002</v>
      </c>
      <c r="K31" s="1">
        <f t="shared" si="5"/>
        <v>0</v>
      </c>
      <c r="L31" s="1">
        <f t="shared" si="6"/>
        <v>0</v>
      </c>
      <c r="M31" s="1"/>
      <c r="N31" s="1">
        <v>0.6</v>
      </c>
      <c r="O31" s="1"/>
      <c r="P31" s="168">
        <v>2.8680000000000001E-2</v>
      </c>
      <c r="Q31" s="174"/>
      <c r="R31" s="174">
        <v>2.8680000000000001E-2</v>
      </c>
      <c r="S31" s="150">
        <f>ROUND(F31*(R31),3)</f>
        <v>14.512</v>
      </c>
      <c r="V31" s="175"/>
      <c r="Z31">
        <v>0</v>
      </c>
    </row>
    <row r="32" spans="1:26" ht="35.1" customHeight="1" x14ac:dyDescent="0.25">
      <c r="A32" s="172"/>
      <c r="B32" s="169" t="s">
        <v>120</v>
      </c>
      <c r="C32" s="173" t="s">
        <v>125</v>
      </c>
      <c r="D32" s="169" t="s">
        <v>126</v>
      </c>
      <c r="E32" s="169" t="s">
        <v>98</v>
      </c>
      <c r="F32" s="170">
        <v>506</v>
      </c>
      <c r="G32" s="171"/>
      <c r="H32" s="171"/>
      <c r="I32" s="171">
        <f t="shared" si="3"/>
        <v>0</v>
      </c>
      <c r="J32" s="169">
        <f t="shared" si="4"/>
        <v>273.24</v>
      </c>
      <c r="K32" s="1">
        <f t="shared" si="5"/>
        <v>0</v>
      </c>
      <c r="L32" s="1">
        <f t="shared" si="6"/>
        <v>0</v>
      </c>
      <c r="M32" s="1"/>
      <c r="N32" s="1">
        <v>0.54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120</v>
      </c>
      <c r="C33" s="173" t="s">
        <v>127</v>
      </c>
      <c r="D33" s="169" t="s">
        <v>128</v>
      </c>
      <c r="E33" s="169" t="s">
        <v>95</v>
      </c>
      <c r="F33" s="170">
        <v>156.94499999999999</v>
      </c>
      <c r="G33" s="171"/>
      <c r="H33" s="171"/>
      <c r="I33" s="171">
        <f t="shared" si="3"/>
        <v>0</v>
      </c>
      <c r="J33" s="169">
        <f t="shared" si="4"/>
        <v>156.94999999999999</v>
      </c>
      <c r="K33" s="1">
        <f t="shared" si="5"/>
        <v>0</v>
      </c>
      <c r="L33" s="1">
        <f t="shared" si="6"/>
        <v>0</v>
      </c>
      <c r="M33" s="1"/>
      <c r="N33" s="1">
        <v>1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129</v>
      </c>
      <c r="C34" s="173" t="s">
        <v>130</v>
      </c>
      <c r="D34" s="169" t="s">
        <v>131</v>
      </c>
      <c r="E34" s="169" t="s">
        <v>98</v>
      </c>
      <c r="F34" s="170">
        <v>506</v>
      </c>
      <c r="G34" s="171"/>
      <c r="H34" s="171"/>
      <c r="I34" s="171">
        <f t="shared" si="3"/>
        <v>0</v>
      </c>
      <c r="J34" s="169">
        <f t="shared" si="4"/>
        <v>136.62</v>
      </c>
      <c r="K34" s="1">
        <f t="shared" si="5"/>
        <v>0</v>
      </c>
      <c r="L34" s="1">
        <f t="shared" si="6"/>
        <v>0</v>
      </c>
      <c r="M34" s="1"/>
      <c r="N34" s="1">
        <v>0.27</v>
      </c>
      <c r="O34" s="1"/>
      <c r="P34" s="168">
        <v>2.3900000000000001E-2</v>
      </c>
      <c r="Q34" s="174"/>
      <c r="R34" s="174">
        <v>2.3900000000000001E-2</v>
      </c>
      <c r="S34" s="150">
        <f>ROUND(F34*(R34),3)</f>
        <v>12.093</v>
      </c>
      <c r="V34" s="175"/>
      <c r="Z34">
        <v>0</v>
      </c>
    </row>
    <row r="35" spans="1:26" ht="24.95" customHeight="1" x14ac:dyDescent="0.25">
      <c r="A35" s="172"/>
      <c r="B35" s="169" t="s">
        <v>132</v>
      </c>
      <c r="C35" s="173" t="s">
        <v>133</v>
      </c>
      <c r="D35" s="169" t="s">
        <v>134</v>
      </c>
      <c r="E35" s="169" t="s">
        <v>98</v>
      </c>
      <c r="F35" s="170">
        <v>5.4779999999999998</v>
      </c>
      <c r="G35" s="171"/>
      <c r="H35" s="171"/>
      <c r="I35" s="171">
        <f t="shared" si="3"/>
        <v>0</v>
      </c>
      <c r="J35" s="169">
        <f t="shared" si="4"/>
        <v>405.21</v>
      </c>
      <c r="K35" s="1">
        <f t="shared" si="5"/>
        <v>0</v>
      </c>
      <c r="L35" s="1">
        <f t="shared" si="6"/>
        <v>0</v>
      </c>
      <c r="M35" s="1"/>
      <c r="N35" s="1">
        <v>73.97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71</v>
      </c>
      <c r="E36" s="150"/>
      <c r="F36" s="168"/>
      <c r="G36" s="153"/>
      <c r="H36" s="153">
        <f>ROUND((SUM(M29:M35))/1,2)</f>
        <v>0</v>
      </c>
      <c r="I36" s="153">
        <f>ROUND((SUM(I29:I35))/1,2)</f>
        <v>0</v>
      </c>
      <c r="J36" s="150"/>
      <c r="K36" s="150"/>
      <c r="L36" s="150">
        <f>ROUND((SUM(L29:L35))/1,2)</f>
        <v>0</v>
      </c>
      <c r="M36" s="150">
        <f>ROUND((SUM(M29:M35))/1,2)</f>
        <v>0</v>
      </c>
      <c r="N36" s="150"/>
      <c r="O36" s="150"/>
      <c r="P36" s="176">
        <f>ROUND((SUM(P29:P35))/1,2)</f>
        <v>0.05</v>
      </c>
      <c r="Q36" s="147"/>
      <c r="R36" s="147"/>
      <c r="S36" s="176">
        <f>ROUND((SUM(S29:S35))/1,2)</f>
        <v>26.72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72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 t="s">
        <v>92</v>
      </c>
      <c r="C39" s="173" t="s">
        <v>135</v>
      </c>
      <c r="D39" s="169" t="s">
        <v>136</v>
      </c>
      <c r="E39" s="169" t="s">
        <v>137</v>
      </c>
      <c r="F39" s="170">
        <v>29.117999999999999</v>
      </c>
      <c r="G39" s="171"/>
      <c r="H39" s="171"/>
      <c r="I39" s="171">
        <f>ROUND(F39*(G39+H39),2)</f>
        <v>0</v>
      </c>
      <c r="J39" s="169">
        <f>ROUND(F39*(N39),2)</f>
        <v>333.98</v>
      </c>
      <c r="K39" s="1">
        <f>ROUND(F39*(O39),2)</f>
        <v>0</v>
      </c>
      <c r="L39" s="1">
        <f>ROUND(F39*(G39),2)</f>
        <v>0</v>
      </c>
      <c r="M39" s="1"/>
      <c r="N39" s="1">
        <v>11.47</v>
      </c>
      <c r="O39" s="1"/>
      <c r="P39" s="161"/>
      <c r="Q39" s="174"/>
      <c r="R39" s="174"/>
      <c r="S39" s="150"/>
      <c r="V39" s="175"/>
      <c r="Z39">
        <v>0</v>
      </c>
    </row>
    <row r="40" spans="1:26" x14ac:dyDescent="0.25">
      <c r="A40" s="150"/>
      <c r="B40" s="150"/>
      <c r="C40" s="150"/>
      <c r="D40" s="150" t="s">
        <v>72</v>
      </c>
      <c r="E40" s="150"/>
      <c r="F40" s="168"/>
      <c r="G40" s="153"/>
      <c r="H40" s="153">
        <f>ROUND((SUM(M38:M39))/1,2)</f>
        <v>0</v>
      </c>
      <c r="I40" s="153">
        <f>ROUND((SUM(I38:I39))/1,2)</f>
        <v>0</v>
      </c>
      <c r="J40" s="150"/>
      <c r="K40" s="150"/>
      <c r="L40" s="150">
        <f>ROUND((SUM(L38:L39))/1,2)</f>
        <v>0</v>
      </c>
      <c r="M40" s="150">
        <f>ROUND((SUM(M38:M39))/1,2)</f>
        <v>0</v>
      </c>
      <c r="N40" s="150"/>
      <c r="O40" s="150"/>
      <c r="P40" s="176">
        <f>ROUND((SUM(P38:P39))/1,2)</f>
        <v>0</v>
      </c>
      <c r="Q40" s="147"/>
      <c r="R40" s="147"/>
      <c r="S40" s="176">
        <f>ROUND((SUM(S38:S39))/1,2)</f>
        <v>0</v>
      </c>
      <c r="T40" s="147"/>
      <c r="U40" s="147"/>
      <c r="V40" s="147"/>
      <c r="W40" s="147"/>
      <c r="X40" s="147"/>
      <c r="Y40" s="147"/>
      <c r="Z40" s="147"/>
    </row>
    <row r="41" spans="1:26" x14ac:dyDescent="0.25">
      <c r="A41" s="1"/>
      <c r="B41" s="1"/>
      <c r="C41" s="1"/>
      <c r="D41" s="1"/>
      <c r="E41" s="1"/>
      <c r="F41" s="161"/>
      <c r="G41" s="143"/>
      <c r="H41" s="143"/>
      <c r="I41" s="143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0"/>
      <c r="B42" s="150"/>
      <c r="C42" s="150"/>
      <c r="D42" s="2" t="s">
        <v>67</v>
      </c>
      <c r="E42" s="150"/>
      <c r="F42" s="168"/>
      <c r="G42" s="153"/>
      <c r="H42" s="153">
        <f>ROUND((SUM(M9:M41))/2,2)</f>
        <v>0</v>
      </c>
      <c r="I42" s="153">
        <f>ROUND((SUM(I9:I41))/2,2)</f>
        <v>0</v>
      </c>
      <c r="J42" s="151"/>
      <c r="K42" s="150"/>
      <c r="L42" s="151">
        <f>ROUND((SUM(L9:L41))/2,2)</f>
        <v>0</v>
      </c>
      <c r="M42" s="151">
        <f>ROUND((SUM(M9:M41))/2,2)</f>
        <v>0</v>
      </c>
      <c r="N42" s="150"/>
      <c r="O42" s="150"/>
      <c r="P42" s="176">
        <f>ROUND((SUM(P9:P41))/2,2)</f>
        <v>2.5099999999999998</v>
      </c>
      <c r="S42" s="176">
        <f>ROUND((SUM(S9:S41))/2,2)</f>
        <v>39.35</v>
      </c>
    </row>
    <row r="43" spans="1:26" x14ac:dyDescent="0.25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0"/>
      <c r="B44" s="150"/>
      <c r="C44" s="150"/>
      <c r="D44" s="2" t="s">
        <v>73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x14ac:dyDescent="0.25">
      <c r="A45" s="150"/>
      <c r="B45" s="150"/>
      <c r="C45" s="150"/>
      <c r="D45" s="150" t="s">
        <v>74</v>
      </c>
      <c r="E45" s="150"/>
      <c r="F45" s="168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47"/>
      <c r="R45" s="147"/>
      <c r="S45" s="150"/>
      <c r="T45" s="147"/>
      <c r="U45" s="147"/>
      <c r="V45" s="147"/>
      <c r="W45" s="147"/>
      <c r="X45" s="147"/>
      <c r="Y45" s="147"/>
      <c r="Z45" s="147"/>
    </row>
    <row r="46" spans="1:26" ht="24.95" customHeight="1" x14ac:dyDescent="0.25">
      <c r="A46" s="172"/>
      <c r="B46" s="169" t="s">
        <v>138</v>
      </c>
      <c r="C46" s="173" t="s">
        <v>139</v>
      </c>
      <c r="D46" s="169" t="s">
        <v>140</v>
      </c>
      <c r="E46" s="169" t="s">
        <v>141</v>
      </c>
      <c r="F46" s="170">
        <v>4.5</v>
      </c>
      <c r="G46" s="177"/>
      <c r="H46" s="177"/>
      <c r="I46" s="177">
        <f t="shared" ref="I46:I51" si="7">ROUND(F46*(G46+H46),2)</f>
        <v>0</v>
      </c>
      <c r="J46" s="169">
        <f t="shared" ref="J46:J51" si="8">ROUND(F46*(N46),2)</f>
        <v>460.47</v>
      </c>
      <c r="K46" s="1">
        <f t="shared" ref="K46:K51" si="9">ROUND(F46*(O46),2)</f>
        <v>0</v>
      </c>
      <c r="L46" s="1">
        <f>ROUND(F46*(G46),2)</f>
        <v>0</v>
      </c>
      <c r="M46" s="1"/>
      <c r="N46" s="1">
        <v>102.32740715765952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142</v>
      </c>
      <c r="C47" s="173" t="s">
        <v>143</v>
      </c>
      <c r="D47" s="169" t="s">
        <v>144</v>
      </c>
      <c r="E47" s="169" t="s">
        <v>95</v>
      </c>
      <c r="F47" s="170">
        <v>8.1999999999999993</v>
      </c>
      <c r="G47" s="171"/>
      <c r="H47" s="171"/>
      <c r="I47" s="171">
        <f t="shared" si="7"/>
        <v>0</v>
      </c>
      <c r="J47" s="169">
        <f t="shared" si="8"/>
        <v>253.05</v>
      </c>
      <c r="K47" s="1">
        <f t="shared" si="9"/>
        <v>0</v>
      </c>
      <c r="L47" s="1">
        <f>ROUND(F47*(G47),2)</f>
        <v>0</v>
      </c>
      <c r="M47" s="1"/>
      <c r="N47" s="1">
        <v>30.86</v>
      </c>
      <c r="O47" s="1"/>
      <c r="P47" s="168">
        <v>1.4159999999999999E-2</v>
      </c>
      <c r="Q47" s="174"/>
      <c r="R47" s="174">
        <v>1.4159999999999999E-2</v>
      </c>
      <c r="S47" s="150">
        <f>ROUND(F47*(R47),3)</f>
        <v>0.11600000000000001</v>
      </c>
      <c r="V47" s="175"/>
      <c r="Z47">
        <v>0</v>
      </c>
    </row>
    <row r="48" spans="1:26" ht="35.1" customHeight="1" x14ac:dyDescent="0.25">
      <c r="A48" s="172"/>
      <c r="B48" s="169" t="s">
        <v>142</v>
      </c>
      <c r="C48" s="173" t="s">
        <v>145</v>
      </c>
      <c r="D48" s="169" t="s">
        <v>146</v>
      </c>
      <c r="E48" s="169" t="s">
        <v>95</v>
      </c>
      <c r="F48" s="170">
        <v>230</v>
      </c>
      <c r="G48" s="171"/>
      <c r="H48" s="171"/>
      <c r="I48" s="171">
        <f t="shared" si="7"/>
        <v>0</v>
      </c>
      <c r="J48" s="169">
        <f t="shared" si="8"/>
        <v>5885.7</v>
      </c>
      <c r="K48" s="1">
        <f t="shared" si="9"/>
        <v>0</v>
      </c>
      <c r="L48" s="1">
        <f>ROUND(F48*(G48),2)</f>
        <v>0</v>
      </c>
      <c r="M48" s="1"/>
      <c r="N48" s="1">
        <v>25.59</v>
      </c>
      <c r="O48" s="1"/>
      <c r="P48" s="168">
        <v>9.9123375E-3</v>
      </c>
      <c r="Q48" s="174"/>
      <c r="R48" s="174">
        <v>9.9123375E-3</v>
      </c>
      <c r="S48" s="150">
        <f>ROUND(F48*(R48),3)</f>
        <v>2.2799999999999998</v>
      </c>
      <c r="V48" s="175"/>
      <c r="Z48">
        <v>0</v>
      </c>
    </row>
    <row r="49" spans="1:26" ht="24.95" customHeight="1" x14ac:dyDescent="0.25">
      <c r="A49" s="172"/>
      <c r="B49" s="169" t="s">
        <v>142</v>
      </c>
      <c r="C49" s="173" t="s">
        <v>147</v>
      </c>
      <c r="D49" s="169" t="s">
        <v>148</v>
      </c>
      <c r="E49" s="169" t="s">
        <v>110</v>
      </c>
      <c r="F49" s="170">
        <v>2</v>
      </c>
      <c r="G49" s="171"/>
      <c r="H49" s="171"/>
      <c r="I49" s="171">
        <f t="shared" si="7"/>
        <v>0</v>
      </c>
      <c r="J49" s="169">
        <f t="shared" si="8"/>
        <v>54.3</v>
      </c>
      <c r="K49" s="1">
        <f t="shared" si="9"/>
        <v>0</v>
      </c>
      <c r="L49" s="1">
        <f>ROUND(F49*(G49),2)</f>
        <v>0</v>
      </c>
      <c r="M49" s="1"/>
      <c r="N49" s="1">
        <v>27.15</v>
      </c>
      <c r="O49" s="1"/>
      <c r="P49" s="168">
        <v>2.9999999999999997E-4</v>
      </c>
      <c r="Q49" s="174"/>
      <c r="R49" s="174">
        <v>2.9999999999999997E-4</v>
      </c>
      <c r="S49" s="150">
        <f>ROUND(F49*(R49),3)</f>
        <v>1E-3</v>
      </c>
      <c r="V49" s="175"/>
      <c r="Z49">
        <v>0</v>
      </c>
    </row>
    <row r="50" spans="1:26" ht="24.95" customHeight="1" x14ac:dyDescent="0.25">
      <c r="A50" s="172"/>
      <c r="B50" s="169" t="s">
        <v>111</v>
      </c>
      <c r="C50" s="173" t="s">
        <v>149</v>
      </c>
      <c r="D50" s="169" t="s">
        <v>150</v>
      </c>
      <c r="E50" s="169" t="s">
        <v>95</v>
      </c>
      <c r="F50" s="170">
        <v>58.183</v>
      </c>
      <c r="G50" s="171"/>
      <c r="H50" s="171"/>
      <c r="I50" s="171">
        <f t="shared" si="7"/>
        <v>0</v>
      </c>
      <c r="J50" s="169">
        <f t="shared" si="8"/>
        <v>2412.27</v>
      </c>
      <c r="K50" s="1">
        <f t="shared" si="9"/>
        <v>0</v>
      </c>
      <c r="L50" s="1">
        <f>ROUND(F50*(G50),2)</f>
        <v>0</v>
      </c>
      <c r="M50" s="1"/>
      <c r="N50" s="1">
        <v>41.46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114</v>
      </c>
      <c r="C51" s="173" t="s">
        <v>151</v>
      </c>
      <c r="D51" s="169" t="s">
        <v>152</v>
      </c>
      <c r="E51" s="169" t="s">
        <v>110</v>
      </c>
      <c r="F51" s="170">
        <v>2</v>
      </c>
      <c r="G51" s="171"/>
      <c r="H51" s="171"/>
      <c r="I51" s="171">
        <f t="shared" si="7"/>
        <v>0</v>
      </c>
      <c r="J51" s="169">
        <f t="shared" si="8"/>
        <v>83.48</v>
      </c>
      <c r="K51" s="1">
        <f t="shared" si="9"/>
        <v>0</v>
      </c>
      <c r="L51" s="1"/>
      <c r="M51" s="1">
        <f>ROUND(F51*(G51),2)</f>
        <v>0</v>
      </c>
      <c r="N51" s="1">
        <v>41.74</v>
      </c>
      <c r="O51" s="1"/>
      <c r="P51" s="168">
        <v>1.511E-2</v>
      </c>
      <c r="Q51" s="174"/>
      <c r="R51" s="174">
        <v>1.511E-2</v>
      </c>
      <c r="S51" s="150">
        <f>ROUND(F51*(R51),3)</f>
        <v>0.03</v>
      </c>
      <c r="V51" s="175"/>
      <c r="Z51">
        <v>0</v>
      </c>
    </row>
    <row r="52" spans="1:26" x14ac:dyDescent="0.25">
      <c r="A52" s="150"/>
      <c r="B52" s="150"/>
      <c r="C52" s="150"/>
      <c r="D52" s="150" t="s">
        <v>74</v>
      </c>
      <c r="E52" s="150"/>
      <c r="F52" s="168"/>
      <c r="G52" s="153"/>
      <c r="H52" s="153">
        <f>ROUND((SUM(M45:M51))/1,2)</f>
        <v>0</v>
      </c>
      <c r="I52" s="153">
        <f>ROUND((SUM(I45:I51))/1,2)</f>
        <v>0</v>
      </c>
      <c r="J52" s="150"/>
      <c r="K52" s="150"/>
      <c r="L52" s="150">
        <f>ROUND((SUM(L45:L51))/1,2)</f>
        <v>0</v>
      </c>
      <c r="M52" s="150">
        <f>ROUND((SUM(M45:M51))/1,2)</f>
        <v>0</v>
      </c>
      <c r="N52" s="150"/>
      <c r="O52" s="150"/>
      <c r="P52" s="176">
        <f>ROUND((SUM(P45:P51))/1,2)</f>
        <v>0.04</v>
      </c>
      <c r="Q52" s="147"/>
      <c r="R52" s="147"/>
      <c r="S52" s="176">
        <f>ROUND((SUM(S45:S51))/1,2)</f>
        <v>2.4300000000000002</v>
      </c>
      <c r="T52" s="147"/>
      <c r="U52" s="147"/>
      <c r="V52" s="147"/>
      <c r="W52" s="147"/>
      <c r="X52" s="147"/>
      <c r="Y52" s="147"/>
      <c r="Z52" s="147"/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150" t="s">
        <v>75</v>
      </c>
      <c r="E54" s="150"/>
      <c r="F54" s="168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47"/>
      <c r="R54" s="147"/>
      <c r="S54" s="150"/>
      <c r="T54" s="147"/>
      <c r="U54" s="147"/>
      <c r="V54" s="147"/>
      <c r="W54" s="147"/>
      <c r="X54" s="147"/>
      <c r="Y54" s="147"/>
      <c r="Z54" s="147"/>
    </row>
    <row r="55" spans="1:26" ht="24.95" customHeight="1" x14ac:dyDescent="0.25">
      <c r="A55" s="172"/>
      <c r="B55" s="169" t="s">
        <v>153</v>
      </c>
      <c r="C55" s="173" t="s">
        <v>154</v>
      </c>
      <c r="D55" s="169" t="s">
        <v>155</v>
      </c>
      <c r="E55" s="169" t="s">
        <v>95</v>
      </c>
      <c r="F55" s="170">
        <v>6</v>
      </c>
      <c r="G55" s="171"/>
      <c r="H55" s="171"/>
      <c r="I55" s="171">
        <f t="shared" ref="I55:I60" si="10">ROUND(F55*(G55+H55),2)</f>
        <v>0</v>
      </c>
      <c r="J55" s="169">
        <f t="shared" ref="J55:J60" si="11">ROUND(F55*(N55),2)</f>
        <v>102.96</v>
      </c>
      <c r="K55" s="1">
        <f t="shared" ref="K55:K60" si="12">ROUND(F55*(O55),2)</f>
        <v>0</v>
      </c>
      <c r="L55" s="1">
        <f>ROUND(F55*(G55),2)</f>
        <v>0</v>
      </c>
      <c r="M55" s="1"/>
      <c r="N55" s="1">
        <v>17.16</v>
      </c>
      <c r="O55" s="1"/>
      <c r="P55" s="168">
        <v>5.0000000000000002E-5</v>
      </c>
      <c r="Q55" s="174"/>
      <c r="R55" s="174">
        <v>5.0000000000000002E-5</v>
      </c>
      <c r="S55" s="150">
        <f>ROUND(F55*(R55),3)</f>
        <v>0</v>
      </c>
      <c r="V55" s="175"/>
      <c r="Z55">
        <v>0</v>
      </c>
    </row>
    <row r="56" spans="1:26" ht="24.95" customHeight="1" x14ac:dyDescent="0.25">
      <c r="A56" s="172"/>
      <c r="B56" s="169" t="s">
        <v>153</v>
      </c>
      <c r="C56" s="173" t="s">
        <v>156</v>
      </c>
      <c r="D56" s="169" t="s">
        <v>157</v>
      </c>
      <c r="E56" s="169" t="s">
        <v>110</v>
      </c>
      <c r="F56" s="170">
        <v>7</v>
      </c>
      <c r="G56" s="171"/>
      <c r="H56" s="171"/>
      <c r="I56" s="171">
        <f t="shared" si="10"/>
        <v>0</v>
      </c>
      <c r="J56" s="169">
        <f t="shared" si="11"/>
        <v>114.38</v>
      </c>
      <c r="K56" s="1">
        <f t="shared" si="12"/>
        <v>0</v>
      </c>
      <c r="L56" s="1">
        <f>ROUND(F56*(G56),2)</f>
        <v>0</v>
      </c>
      <c r="M56" s="1"/>
      <c r="N56" s="1">
        <v>16.34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/>
      <c r="B57" s="169" t="s">
        <v>153</v>
      </c>
      <c r="C57" s="173" t="s">
        <v>158</v>
      </c>
      <c r="D57" s="169" t="s">
        <v>159</v>
      </c>
      <c r="E57" s="169" t="s">
        <v>141</v>
      </c>
      <c r="F57" s="170">
        <v>0.55000000000000004</v>
      </c>
      <c r="G57" s="177"/>
      <c r="H57" s="177"/>
      <c r="I57" s="177">
        <f t="shared" si="10"/>
        <v>0</v>
      </c>
      <c r="J57" s="169">
        <f t="shared" si="11"/>
        <v>10.37</v>
      </c>
      <c r="K57" s="1">
        <f t="shared" si="12"/>
        <v>0</v>
      </c>
      <c r="L57" s="1">
        <f>ROUND(F57*(G57),2)</f>
        <v>0</v>
      </c>
      <c r="M57" s="1"/>
      <c r="N57" s="1">
        <v>18.847969476461412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160</v>
      </c>
      <c r="C58" s="173" t="s">
        <v>161</v>
      </c>
      <c r="D58" s="169" t="s">
        <v>162</v>
      </c>
      <c r="E58" s="169" t="s">
        <v>95</v>
      </c>
      <c r="F58" s="170">
        <v>6</v>
      </c>
      <c r="G58" s="171"/>
      <c r="H58" s="171"/>
      <c r="I58" s="171">
        <f t="shared" si="10"/>
        <v>0</v>
      </c>
      <c r="J58" s="169">
        <f t="shared" si="11"/>
        <v>874.92</v>
      </c>
      <c r="K58" s="1">
        <f t="shared" si="12"/>
        <v>0</v>
      </c>
      <c r="L58" s="1">
        <f>ROUND(F58*(G58),2)</f>
        <v>0</v>
      </c>
      <c r="M58" s="1"/>
      <c r="N58" s="1">
        <v>145.82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163</v>
      </c>
      <c r="C59" s="173" t="s">
        <v>164</v>
      </c>
      <c r="D59" s="169" t="s">
        <v>165</v>
      </c>
      <c r="E59" s="169" t="s">
        <v>110</v>
      </c>
      <c r="F59" s="170">
        <v>7</v>
      </c>
      <c r="G59" s="171"/>
      <c r="H59" s="171"/>
      <c r="I59" s="171">
        <f t="shared" si="10"/>
        <v>0</v>
      </c>
      <c r="J59" s="169">
        <f t="shared" si="11"/>
        <v>136.99</v>
      </c>
      <c r="K59" s="1">
        <f t="shared" si="12"/>
        <v>0</v>
      </c>
      <c r="L59" s="1"/>
      <c r="M59" s="1">
        <f>ROUND(F59*(G59),2)</f>
        <v>0</v>
      </c>
      <c r="N59" s="1">
        <v>19.57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166</v>
      </c>
      <c r="C60" s="173" t="s">
        <v>167</v>
      </c>
      <c r="D60" s="169" t="s">
        <v>168</v>
      </c>
      <c r="E60" s="169" t="s">
        <v>110</v>
      </c>
      <c r="F60" s="170">
        <v>7</v>
      </c>
      <c r="G60" s="171"/>
      <c r="H60" s="171"/>
      <c r="I60" s="171">
        <f t="shared" si="10"/>
        <v>0</v>
      </c>
      <c r="J60" s="169">
        <f t="shared" si="11"/>
        <v>513.59</v>
      </c>
      <c r="K60" s="1">
        <f t="shared" si="12"/>
        <v>0</v>
      </c>
      <c r="L60" s="1"/>
      <c r="M60" s="1">
        <f>ROUND(F60*(G60),2)</f>
        <v>0</v>
      </c>
      <c r="N60" s="1">
        <v>73.37</v>
      </c>
      <c r="O60" s="1"/>
      <c r="P60" s="168">
        <v>2.5000000000000001E-2</v>
      </c>
      <c r="Q60" s="174"/>
      <c r="R60" s="174">
        <v>2.5000000000000001E-2</v>
      </c>
      <c r="S60" s="150">
        <f>ROUND(F60*(R60),3)</f>
        <v>0.17499999999999999</v>
      </c>
      <c r="V60" s="175"/>
      <c r="Z60">
        <v>0</v>
      </c>
    </row>
    <row r="61" spans="1:26" x14ac:dyDescent="0.25">
      <c r="A61" s="150"/>
      <c r="B61" s="150"/>
      <c r="C61" s="150"/>
      <c r="D61" s="150" t="s">
        <v>75</v>
      </c>
      <c r="E61" s="150"/>
      <c r="F61" s="168"/>
      <c r="G61" s="153"/>
      <c r="H61" s="153">
        <f>ROUND((SUM(M54:M60))/1,2)</f>
        <v>0</v>
      </c>
      <c r="I61" s="153">
        <f>ROUND((SUM(I54:I60))/1,2)</f>
        <v>0</v>
      </c>
      <c r="J61" s="150"/>
      <c r="K61" s="150"/>
      <c r="L61" s="150">
        <f>ROUND((SUM(L54:L60))/1,2)</f>
        <v>0</v>
      </c>
      <c r="M61" s="150">
        <f>ROUND((SUM(M54:M60))/1,2)</f>
        <v>0</v>
      </c>
      <c r="N61" s="150"/>
      <c r="O61" s="150"/>
      <c r="P61" s="176">
        <f>ROUND((SUM(P54:P60))/1,2)</f>
        <v>0.03</v>
      </c>
      <c r="Q61" s="147"/>
      <c r="R61" s="147"/>
      <c r="S61" s="176">
        <f>ROUND((SUM(S54:S60))/1,2)</f>
        <v>0.18</v>
      </c>
      <c r="T61" s="147"/>
      <c r="U61" s="147"/>
      <c r="V61" s="147"/>
      <c r="W61" s="147"/>
      <c r="X61" s="147"/>
      <c r="Y61" s="147"/>
      <c r="Z61" s="147"/>
    </row>
    <row r="62" spans="1:26" x14ac:dyDescent="0.25">
      <c r="A62" s="1"/>
      <c r="B62" s="1"/>
      <c r="C62" s="1"/>
      <c r="D62" s="1"/>
      <c r="E62" s="1"/>
      <c r="F62" s="161"/>
      <c r="G62" s="143"/>
      <c r="H62" s="143"/>
      <c r="I62" s="143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0"/>
      <c r="B63" s="150"/>
      <c r="C63" s="150"/>
      <c r="D63" s="150" t="s">
        <v>76</v>
      </c>
      <c r="E63" s="150"/>
      <c r="F63" s="168"/>
      <c r="G63" s="151"/>
      <c r="H63" s="151"/>
      <c r="I63" s="151"/>
      <c r="J63" s="150"/>
      <c r="K63" s="150"/>
      <c r="L63" s="150"/>
      <c r="M63" s="150"/>
      <c r="N63" s="150"/>
      <c r="O63" s="150"/>
      <c r="P63" s="150"/>
      <c r="Q63" s="147"/>
      <c r="R63" s="147"/>
      <c r="S63" s="150"/>
      <c r="T63" s="147"/>
      <c r="U63" s="147"/>
      <c r="V63" s="147"/>
      <c r="W63" s="147"/>
      <c r="X63" s="147"/>
      <c r="Y63" s="147"/>
      <c r="Z63" s="147"/>
    </row>
    <row r="64" spans="1:26" ht="24.95" customHeight="1" x14ac:dyDescent="0.25">
      <c r="A64" s="172"/>
      <c r="B64" s="169" t="s">
        <v>169</v>
      </c>
      <c r="C64" s="173" t="s">
        <v>170</v>
      </c>
      <c r="D64" s="169" t="s">
        <v>171</v>
      </c>
      <c r="E64" s="169" t="s">
        <v>95</v>
      </c>
      <c r="F64" s="170">
        <v>3.15</v>
      </c>
      <c r="G64" s="171"/>
      <c r="H64" s="171"/>
      <c r="I64" s="171">
        <f>ROUND(F64*(G64+H64),2)</f>
        <v>0</v>
      </c>
      <c r="J64" s="169">
        <f>ROUND(F64*(N64),2)</f>
        <v>62.31</v>
      </c>
      <c r="K64" s="1">
        <f>ROUND(F64*(O64),2)</f>
        <v>0</v>
      </c>
      <c r="L64" s="1">
        <f>ROUND(F64*(G64),2)</f>
        <v>0</v>
      </c>
      <c r="M64" s="1"/>
      <c r="N64" s="1">
        <v>19.78</v>
      </c>
      <c r="O64" s="1"/>
      <c r="P64" s="168">
        <v>6.2345500000000002E-3</v>
      </c>
      <c r="Q64" s="174"/>
      <c r="R64" s="174">
        <v>6.2345500000000002E-3</v>
      </c>
      <c r="S64" s="150">
        <f>ROUND(F64*(R64),3)</f>
        <v>0.02</v>
      </c>
      <c r="V64" s="175"/>
      <c r="Z64">
        <v>0</v>
      </c>
    </row>
    <row r="65" spans="1:26" ht="24.95" customHeight="1" x14ac:dyDescent="0.25">
      <c r="A65" s="172"/>
      <c r="B65" s="169" t="s">
        <v>169</v>
      </c>
      <c r="C65" s="173" t="s">
        <v>172</v>
      </c>
      <c r="D65" s="169" t="s">
        <v>173</v>
      </c>
      <c r="E65" s="169" t="s">
        <v>95</v>
      </c>
      <c r="F65" s="170">
        <v>7.06</v>
      </c>
      <c r="G65" s="171"/>
      <c r="H65" s="171"/>
      <c r="I65" s="171">
        <f>ROUND(F65*(G65+H65),2)</f>
        <v>0</v>
      </c>
      <c r="J65" s="169">
        <f>ROUND(F65*(N65),2)</f>
        <v>126.52</v>
      </c>
      <c r="K65" s="1">
        <f>ROUND(F65*(O65),2)</f>
        <v>0</v>
      </c>
      <c r="L65" s="1">
        <f>ROUND(F65*(G65),2)</f>
        <v>0</v>
      </c>
      <c r="M65" s="1"/>
      <c r="N65" s="1">
        <v>17.920000000000002</v>
      </c>
      <c r="O65" s="1"/>
      <c r="P65" s="168">
        <v>6.0000000000000001E-3</v>
      </c>
      <c r="Q65" s="174"/>
      <c r="R65" s="174">
        <v>6.0000000000000001E-3</v>
      </c>
      <c r="S65" s="150">
        <f>ROUND(F65*(R65),3)</f>
        <v>4.2000000000000003E-2</v>
      </c>
      <c r="V65" s="175"/>
      <c r="Z65">
        <v>0</v>
      </c>
    </row>
    <row r="66" spans="1:26" ht="24.95" customHeight="1" x14ac:dyDescent="0.25">
      <c r="A66" s="172"/>
      <c r="B66" s="169" t="s">
        <v>169</v>
      </c>
      <c r="C66" s="173" t="s">
        <v>174</v>
      </c>
      <c r="D66" s="169" t="s">
        <v>175</v>
      </c>
      <c r="E66" s="169" t="s">
        <v>141</v>
      </c>
      <c r="F66" s="170">
        <v>3.55</v>
      </c>
      <c r="G66" s="177"/>
      <c r="H66" s="177"/>
      <c r="I66" s="177">
        <f>ROUND(F66*(G66+H66),2)</f>
        <v>0</v>
      </c>
      <c r="J66" s="169">
        <f>ROUND(F66*(N66),2)</f>
        <v>7.99</v>
      </c>
      <c r="K66" s="1">
        <f>ROUND(F66*(O66),2)</f>
        <v>0</v>
      </c>
      <c r="L66" s="1">
        <f>ROUND(F66*(G66),2)</f>
        <v>0</v>
      </c>
      <c r="M66" s="1"/>
      <c r="N66" s="1">
        <v>2.2505499374866487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160</v>
      </c>
      <c r="C67" s="173" t="s">
        <v>176</v>
      </c>
      <c r="D67" s="169" t="s">
        <v>177</v>
      </c>
      <c r="E67" s="169" t="s">
        <v>95</v>
      </c>
      <c r="F67" s="170">
        <v>7.2009999999999996</v>
      </c>
      <c r="G67" s="171"/>
      <c r="H67" s="171"/>
      <c r="I67" s="171">
        <f>ROUND(F67*(G67+H67),2)</f>
        <v>0</v>
      </c>
      <c r="J67" s="169">
        <f>ROUND(F67*(N67),2)</f>
        <v>98.44</v>
      </c>
      <c r="K67" s="1">
        <f>ROUND(F67*(O67),2)</f>
        <v>0</v>
      </c>
      <c r="L67" s="1">
        <f>ROUND(F67*(G67),2)</f>
        <v>0</v>
      </c>
      <c r="M67" s="1"/>
      <c r="N67" s="1">
        <v>13.67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178</v>
      </c>
      <c r="C68" s="173" t="s">
        <v>179</v>
      </c>
      <c r="D68" s="169" t="s">
        <v>180</v>
      </c>
      <c r="E68" s="169" t="s">
        <v>95</v>
      </c>
      <c r="F68" s="170">
        <v>3.78</v>
      </c>
      <c r="G68" s="171"/>
      <c r="H68" s="171"/>
      <c r="I68" s="171">
        <f>ROUND(F68*(G68+H68),2)</f>
        <v>0</v>
      </c>
      <c r="J68" s="169">
        <f>ROUND(F68*(N68),2)</f>
        <v>59.19</v>
      </c>
      <c r="K68" s="1">
        <f>ROUND(F68*(O68),2)</f>
        <v>0</v>
      </c>
      <c r="L68" s="1">
        <f>ROUND(F68*(G68),2)</f>
        <v>0</v>
      </c>
      <c r="M68" s="1"/>
      <c r="N68" s="1">
        <v>15.66</v>
      </c>
      <c r="O68" s="1"/>
      <c r="P68" s="161"/>
      <c r="Q68" s="174"/>
      <c r="R68" s="174"/>
      <c r="S68" s="150"/>
      <c r="V68" s="175"/>
      <c r="Z68">
        <v>0</v>
      </c>
    </row>
    <row r="69" spans="1:26" x14ac:dyDescent="0.25">
      <c r="A69" s="150"/>
      <c r="B69" s="150"/>
      <c r="C69" s="150"/>
      <c r="D69" s="150" t="s">
        <v>76</v>
      </c>
      <c r="E69" s="150"/>
      <c r="F69" s="168"/>
      <c r="G69" s="153"/>
      <c r="H69" s="153">
        <f>ROUND((SUM(M63:M68))/1,2)</f>
        <v>0</v>
      </c>
      <c r="I69" s="153">
        <f>ROUND((SUM(I63:I68))/1,2)</f>
        <v>0</v>
      </c>
      <c r="J69" s="150"/>
      <c r="K69" s="150"/>
      <c r="L69" s="150">
        <f>ROUND((SUM(L63:L68))/1,2)</f>
        <v>0</v>
      </c>
      <c r="M69" s="150">
        <f>ROUND((SUM(M63:M68))/1,2)</f>
        <v>0</v>
      </c>
      <c r="N69" s="150"/>
      <c r="O69" s="150"/>
      <c r="P69" s="176">
        <f>ROUND((SUM(P63:P68))/1,2)</f>
        <v>0.01</v>
      </c>
      <c r="Q69" s="147"/>
      <c r="R69" s="147"/>
      <c r="S69" s="176">
        <f>ROUND((SUM(S63:S68))/1,2)</f>
        <v>0.06</v>
      </c>
      <c r="T69" s="147"/>
      <c r="U69" s="147"/>
      <c r="V69" s="147"/>
      <c r="W69" s="147"/>
      <c r="X69" s="147"/>
      <c r="Y69" s="147"/>
      <c r="Z69" s="147"/>
    </row>
    <row r="70" spans="1:26" x14ac:dyDescent="0.25">
      <c r="A70" s="1"/>
      <c r="B70" s="1"/>
      <c r="C70" s="1"/>
      <c r="D70" s="1"/>
      <c r="E70" s="1"/>
      <c r="F70" s="161"/>
      <c r="G70" s="143"/>
      <c r="H70" s="143"/>
      <c r="I70" s="143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0"/>
      <c r="B71" s="150"/>
      <c r="C71" s="150"/>
      <c r="D71" s="150" t="s">
        <v>77</v>
      </c>
      <c r="E71" s="150"/>
      <c r="F71" s="168"/>
      <c r="G71" s="151"/>
      <c r="H71" s="151"/>
      <c r="I71" s="151"/>
      <c r="J71" s="150"/>
      <c r="K71" s="150"/>
      <c r="L71" s="150"/>
      <c r="M71" s="150"/>
      <c r="N71" s="150"/>
      <c r="O71" s="150"/>
      <c r="P71" s="150"/>
      <c r="Q71" s="147"/>
      <c r="R71" s="147"/>
      <c r="S71" s="150"/>
      <c r="T71" s="147"/>
      <c r="U71" s="147"/>
      <c r="V71" s="147"/>
      <c r="W71" s="147"/>
      <c r="X71" s="147"/>
      <c r="Y71" s="147"/>
      <c r="Z71" s="147"/>
    </row>
    <row r="72" spans="1:26" ht="24.95" customHeight="1" x14ac:dyDescent="0.25">
      <c r="A72" s="172"/>
      <c r="B72" s="169" t="s">
        <v>181</v>
      </c>
      <c r="C72" s="173" t="s">
        <v>182</v>
      </c>
      <c r="D72" s="169" t="s">
        <v>183</v>
      </c>
      <c r="E72" s="169" t="s">
        <v>184</v>
      </c>
      <c r="F72" s="170">
        <v>9.1999999999999993</v>
      </c>
      <c r="G72" s="171"/>
      <c r="H72" s="171"/>
      <c r="I72" s="171">
        <f>ROUND(F72*(G72+H72),2)</f>
        <v>0</v>
      </c>
      <c r="J72" s="169">
        <f>ROUND(F72*(N72),2)</f>
        <v>6.16</v>
      </c>
      <c r="K72" s="1">
        <f>ROUND(F72*(O72),2)</f>
        <v>0</v>
      </c>
      <c r="L72" s="1">
        <f>ROUND(F72*(G72),2)</f>
        <v>0</v>
      </c>
      <c r="M72" s="1"/>
      <c r="N72" s="1">
        <v>0.67</v>
      </c>
      <c r="O72" s="1"/>
      <c r="P72" s="168">
        <v>5.0000000000000001E-4</v>
      </c>
      <c r="Q72" s="174"/>
      <c r="R72" s="174">
        <v>5.0000000000000001E-4</v>
      </c>
      <c r="S72" s="150">
        <f>ROUND(F72*(R72),3)</f>
        <v>5.0000000000000001E-3</v>
      </c>
      <c r="V72" s="175"/>
      <c r="Z72">
        <v>0</v>
      </c>
    </row>
    <row r="73" spans="1:26" ht="24.95" customHeight="1" x14ac:dyDescent="0.25">
      <c r="A73" s="172"/>
      <c r="B73" s="169" t="s">
        <v>181</v>
      </c>
      <c r="C73" s="173" t="s">
        <v>185</v>
      </c>
      <c r="D73" s="169" t="s">
        <v>186</v>
      </c>
      <c r="E73" s="169" t="s">
        <v>141</v>
      </c>
      <c r="F73" s="170">
        <v>2</v>
      </c>
      <c r="G73" s="177"/>
      <c r="H73" s="177"/>
      <c r="I73" s="177">
        <f>ROUND(F73*(G73+H73),2)</f>
        <v>0</v>
      </c>
      <c r="J73" s="169">
        <f>ROUND(F73*(N73),2)</f>
        <v>43.27</v>
      </c>
      <c r="K73" s="1">
        <f>ROUND(F73*(O73),2)</f>
        <v>0</v>
      </c>
      <c r="L73" s="1">
        <f>ROUND(F73*(G73),2)</f>
        <v>0</v>
      </c>
      <c r="M73" s="1"/>
      <c r="N73" s="1">
        <v>21.636179399013521</v>
      </c>
      <c r="O73" s="1"/>
      <c r="P73" s="161"/>
      <c r="Q73" s="174"/>
      <c r="R73" s="174"/>
      <c r="S73" s="150"/>
      <c r="V73" s="175"/>
      <c r="Z73">
        <v>0</v>
      </c>
    </row>
    <row r="74" spans="1:26" ht="24.95" customHeight="1" x14ac:dyDescent="0.25">
      <c r="A74" s="172"/>
      <c r="B74" s="169" t="s">
        <v>111</v>
      </c>
      <c r="C74" s="173" t="s">
        <v>187</v>
      </c>
      <c r="D74" s="169" t="s">
        <v>188</v>
      </c>
      <c r="E74" s="169" t="s">
        <v>95</v>
      </c>
      <c r="F74" s="170">
        <v>34.24</v>
      </c>
      <c r="G74" s="171"/>
      <c r="H74" s="171"/>
      <c r="I74" s="171">
        <f>ROUND(F74*(G74+H74),2)</f>
        <v>0</v>
      </c>
      <c r="J74" s="169">
        <f>ROUND(F74*(N74),2)</f>
        <v>726.23</v>
      </c>
      <c r="K74" s="1">
        <f>ROUND(F74*(O74),2)</f>
        <v>0</v>
      </c>
      <c r="L74" s="1">
        <f>ROUND(F74*(G74),2)</f>
        <v>0</v>
      </c>
      <c r="M74" s="1"/>
      <c r="N74" s="1">
        <v>21.21</v>
      </c>
      <c r="O74" s="1"/>
      <c r="P74" s="161"/>
      <c r="Q74" s="174"/>
      <c r="R74" s="174"/>
      <c r="S74" s="150"/>
      <c r="V74" s="175"/>
      <c r="Z74">
        <v>0</v>
      </c>
    </row>
    <row r="75" spans="1:26" ht="24.95" customHeight="1" x14ac:dyDescent="0.25">
      <c r="A75" s="172"/>
      <c r="B75" s="169" t="s">
        <v>160</v>
      </c>
      <c r="C75" s="173" t="s">
        <v>189</v>
      </c>
      <c r="D75" s="169" t="s">
        <v>190</v>
      </c>
      <c r="E75" s="169" t="s">
        <v>95</v>
      </c>
      <c r="F75" s="170">
        <v>39.4</v>
      </c>
      <c r="G75" s="171"/>
      <c r="H75" s="171"/>
      <c r="I75" s="171">
        <f>ROUND(F75*(G75+H75),2)</f>
        <v>0</v>
      </c>
      <c r="J75" s="169">
        <f>ROUND(F75*(N75),2)</f>
        <v>666.25</v>
      </c>
      <c r="K75" s="1">
        <f>ROUND(F75*(O75),2)</f>
        <v>0</v>
      </c>
      <c r="L75" s="1">
        <f>ROUND(F75*(G75),2)</f>
        <v>0</v>
      </c>
      <c r="M75" s="1"/>
      <c r="N75" s="1">
        <v>16.91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191</v>
      </c>
      <c r="C76" s="173" t="s">
        <v>192</v>
      </c>
      <c r="D76" s="169" t="s">
        <v>193</v>
      </c>
      <c r="E76" s="169" t="s">
        <v>110</v>
      </c>
      <c r="F76" s="170">
        <v>9.31</v>
      </c>
      <c r="G76" s="171"/>
      <c r="H76" s="171"/>
      <c r="I76" s="171">
        <f>ROUND(F76*(G76+H76),2)</f>
        <v>0</v>
      </c>
      <c r="J76" s="169">
        <f>ROUND(F76*(N76),2)</f>
        <v>4.5599999999999996</v>
      </c>
      <c r="K76" s="1">
        <f>ROUND(F76*(O76),2)</f>
        <v>0</v>
      </c>
      <c r="L76" s="1"/>
      <c r="M76" s="1">
        <f>ROUND(F76*(G76),2)</f>
        <v>0</v>
      </c>
      <c r="N76" s="1">
        <v>0.49</v>
      </c>
      <c r="O76" s="1"/>
      <c r="P76" s="168">
        <v>1E-3</v>
      </c>
      <c r="Q76" s="174"/>
      <c r="R76" s="174">
        <v>1E-3</v>
      </c>
      <c r="S76" s="150">
        <f>ROUND(F76*(R76),3)</f>
        <v>8.9999999999999993E-3</v>
      </c>
      <c r="V76" s="175"/>
      <c r="Z76">
        <v>0</v>
      </c>
    </row>
    <row r="77" spans="1:26" x14ac:dyDescent="0.25">
      <c r="A77" s="150"/>
      <c r="B77" s="150"/>
      <c r="C77" s="150"/>
      <c r="D77" s="150" t="s">
        <v>77</v>
      </c>
      <c r="E77" s="150"/>
      <c r="F77" s="168"/>
      <c r="G77" s="153"/>
      <c r="H77" s="153">
        <f>ROUND((SUM(M71:M76))/1,2)</f>
        <v>0</v>
      </c>
      <c r="I77" s="153">
        <f>ROUND((SUM(I71:I76))/1,2)</f>
        <v>0</v>
      </c>
      <c r="J77" s="150"/>
      <c r="K77" s="150"/>
      <c r="L77" s="150">
        <f>ROUND((SUM(L71:L76))/1,2)</f>
        <v>0</v>
      </c>
      <c r="M77" s="150">
        <f>ROUND((SUM(M71:M76))/1,2)</f>
        <v>0</v>
      </c>
      <c r="N77" s="150"/>
      <c r="O77" s="150"/>
      <c r="P77" s="176">
        <f>ROUND((SUM(P71:P76))/1,2)</f>
        <v>0</v>
      </c>
      <c r="Q77" s="147"/>
      <c r="R77" s="147"/>
      <c r="S77" s="176">
        <f>ROUND((SUM(S71:S76))/1,2)</f>
        <v>0.01</v>
      </c>
      <c r="T77" s="147"/>
      <c r="U77" s="147"/>
      <c r="V77" s="147"/>
      <c r="W77" s="147"/>
      <c r="X77" s="147"/>
      <c r="Y77" s="147"/>
      <c r="Z77" s="147"/>
    </row>
    <row r="78" spans="1:26" x14ac:dyDescent="0.25">
      <c r="A78" s="1"/>
      <c r="B78" s="1"/>
      <c r="C78" s="1"/>
      <c r="D78" s="1"/>
      <c r="E78" s="1"/>
      <c r="F78" s="161"/>
      <c r="G78" s="143"/>
      <c r="H78" s="143"/>
      <c r="I78" s="143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0"/>
      <c r="B79" s="150"/>
      <c r="C79" s="150"/>
      <c r="D79" s="150" t="s">
        <v>78</v>
      </c>
      <c r="E79" s="150"/>
      <c r="F79" s="168"/>
      <c r="G79" s="151"/>
      <c r="H79" s="151"/>
      <c r="I79" s="151"/>
      <c r="J79" s="150"/>
      <c r="K79" s="150"/>
      <c r="L79" s="150"/>
      <c r="M79" s="150"/>
      <c r="N79" s="150"/>
      <c r="O79" s="150"/>
      <c r="P79" s="150"/>
      <c r="Q79" s="147"/>
      <c r="R79" s="147"/>
      <c r="S79" s="150"/>
      <c r="T79" s="147"/>
      <c r="U79" s="147"/>
      <c r="V79" s="147"/>
      <c r="W79" s="147"/>
      <c r="X79" s="147"/>
      <c r="Y79" s="147"/>
      <c r="Z79" s="147"/>
    </row>
    <row r="80" spans="1:26" ht="24.95" customHeight="1" x14ac:dyDescent="0.25">
      <c r="A80" s="172"/>
      <c r="B80" s="169" t="s">
        <v>194</v>
      </c>
      <c r="C80" s="173" t="s">
        <v>195</v>
      </c>
      <c r="D80" s="169" t="s">
        <v>196</v>
      </c>
      <c r="E80" s="169" t="s">
        <v>95</v>
      </c>
      <c r="F80" s="170">
        <v>116.366</v>
      </c>
      <c r="G80" s="171"/>
      <c r="H80" s="171"/>
      <c r="I80" s="171">
        <f>ROUND(F80*(G80+H80),2)</f>
        <v>0</v>
      </c>
      <c r="J80" s="169">
        <f>ROUND(F80*(N80),2)</f>
        <v>222.26</v>
      </c>
      <c r="K80" s="1">
        <f>ROUND(F80*(O80),2)</f>
        <v>0</v>
      </c>
      <c r="L80" s="1">
        <f>ROUND(F80*(G80),2)</f>
        <v>0</v>
      </c>
      <c r="M80" s="1"/>
      <c r="N80" s="1">
        <v>1.9100000000000001</v>
      </c>
      <c r="O80" s="1"/>
      <c r="P80" s="168">
        <v>3.3E-4</v>
      </c>
      <c r="Q80" s="174"/>
      <c r="R80" s="174">
        <v>3.3E-4</v>
      </c>
      <c r="S80" s="150">
        <f>ROUND(F80*(R80),3)</f>
        <v>3.7999999999999999E-2</v>
      </c>
      <c r="V80" s="175"/>
      <c r="Z80">
        <v>0</v>
      </c>
    </row>
    <row r="81" spans="1:26" ht="24.95" customHeight="1" x14ac:dyDescent="0.25">
      <c r="A81" s="172"/>
      <c r="B81" s="169" t="s">
        <v>197</v>
      </c>
      <c r="C81" s="173" t="s">
        <v>198</v>
      </c>
      <c r="D81" s="169" t="s">
        <v>199</v>
      </c>
      <c r="E81" s="169" t="s">
        <v>95</v>
      </c>
      <c r="F81" s="170">
        <v>177.446</v>
      </c>
      <c r="G81" s="171"/>
      <c r="H81" s="171"/>
      <c r="I81" s="171">
        <f>ROUND(F81*(G81+H81),2)</f>
        <v>0</v>
      </c>
      <c r="J81" s="169">
        <f>ROUND(F81*(N81),2)</f>
        <v>129.54</v>
      </c>
      <c r="K81" s="1">
        <f>ROUND(F81*(O81),2)</f>
        <v>0</v>
      </c>
      <c r="L81" s="1">
        <f>ROUND(F81*(G81),2)</f>
        <v>0</v>
      </c>
      <c r="M81" s="1"/>
      <c r="N81" s="1">
        <v>0.73</v>
      </c>
      <c r="O81" s="1"/>
      <c r="P81" s="168">
        <v>1E-4</v>
      </c>
      <c r="Q81" s="174"/>
      <c r="R81" s="174">
        <v>1E-4</v>
      </c>
      <c r="S81" s="150">
        <f>ROUND(F81*(R81),3)</f>
        <v>1.7999999999999999E-2</v>
      </c>
      <c r="V81" s="175"/>
      <c r="Z81">
        <v>0</v>
      </c>
    </row>
    <row r="82" spans="1:26" ht="35.1" customHeight="1" x14ac:dyDescent="0.25">
      <c r="A82" s="172"/>
      <c r="B82" s="169" t="s">
        <v>197</v>
      </c>
      <c r="C82" s="173" t="s">
        <v>200</v>
      </c>
      <c r="D82" s="169" t="s">
        <v>201</v>
      </c>
      <c r="E82" s="169" t="s">
        <v>95</v>
      </c>
      <c r="F82" s="170">
        <v>61.08</v>
      </c>
      <c r="G82" s="171"/>
      <c r="H82" s="171"/>
      <c r="I82" s="171">
        <f>ROUND(F82*(G82+H82),2)</f>
        <v>0</v>
      </c>
      <c r="J82" s="169">
        <f>ROUND(F82*(N82),2)</f>
        <v>116.05</v>
      </c>
      <c r="K82" s="1">
        <f>ROUND(F82*(O82),2)</f>
        <v>0</v>
      </c>
      <c r="L82" s="1">
        <f>ROUND(F82*(G82),2)</f>
        <v>0</v>
      </c>
      <c r="M82" s="1"/>
      <c r="N82" s="1">
        <v>1.9</v>
      </c>
      <c r="O82" s="1"/>
      <c r="P82" s="168">
        <v>3.3E-4</v>
      </c>
      <c r="Q82" s="174"/>
      <c r="R82" s="174">
        <v>3.3E-4</v>
      </c>
      <c r="S82" s="150">
        <f>ROUND(F82*(R82),3)</f>
        <v>0.02</v>
      </c>
      <c r="V82" s="175"/>
      <c r="Z82">
        <v>0</v>
      </c>
    </row>
    <row r="83" spans="1:26" x14ac:dyDescent="0.25">
      <c r="A83" s="150"/>
      <c r="B83" s="150"/>
      <c r="C83" s="150"/>
      <c r="D83" s="150" t="s">
        <v>78</v>
      </c>
      <c r="E83" s="150"/>
      <c r="F83" s="168"/>
      <c r="G83" s="153"/>
      <c r="H83" s="153"/>
      <c r="I83" s="153">
        <f>ROUND((SUM(I79:I82))/1,2)</f>
        <v>0</v>
      </c>
      <c r="J83" s="150"/>
      <c r="K83" s="150"/>
      <c r="L83" s="150">
        <f>ROUND((SUM(L79:L82))/1,2)</f>
        <v>0</v>
      </c>
      <c r="M83" s="150">
        <f>ROUND((SUM(M79:M82))/1,2)</f>
        <v>0</v>
      </c>
      <c r="N83" s="150"/>
      <c r="O83" s="150"/>
      <c r="P83" s="176"/>
      <c r="S83" s="168">
        <f>ROUND((SUM(S79:S82))/1,2)</f>
        <v>0.08</v>
      </c>
      <c r="V83">
        <f>ROUND((SUM(V79:V82))/1,2)</f>
        <v>0</v>
      </c>
    </row>
    <row r="84" spans="1:26" x14ac:dyDescent="0.25">
      <c r="A84" s="1"/>
      <c r="B84" s="1"/>
      <c r="C84" s="1"/>
      <c r="D84" s="1"/>
      <c r="E84" s="1"/>
      <c r="F84" s="161"/>
      <c r="G84" s="143"/>
      <c r="H84" s="143"/>
      <c r="I84" s="143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0"/>
      <c r="B85" s="150"/>
      <c r="C85" s="150"/>
      <c r="D85" s="2" t="s">
        <v>73</v>
      </c>
      <c r="E85" s="150"/>
      <c r="F85" s="168"/>
      <c r="G85" s="153"/>
      <c r="H85" s="153">
        <f>ROUND((SUM(M44:M84))/2,2)</f>
        <v>0</v>
      </c>
      <c r="I85" s="153">
        <f>ROUND((SUM(I44:I84))/2,2)</f>
        <v>0</v>
      </c>
      <c r="J85" s="150"/>
      <c r="K85" s="150"/>
      <c r="L85" s="150">
        <f>ROUND((SUM(L44:L84))/2,2)</f>
        <v>0</v>
      </c>
      <c r="M85" s="150">
        <f>ROUND((SUM(M44:M84))/2,2)</f>
        <v>0</v>
      </c>
      <c r="N85" s="150"/>
      <c r="O85" s="150"/>
      <c r="P85" s="176"/>
      <c r="S85" s="176">
        <f>ROUND((SUM(S44:S84))/2,2)</f>
        <v>2.76</v>
      </c>
      <c r="V85">
        <f>ROUND((SUM(V44:V84))/2,2)</f>
        <v>0</v>
      </c>
    </row>
    <row r="86" spans="1:26" x14ac:dyDescent="0.25">
      <c r="A86" s="178"/>
      <c r="B86" s="178"/>
      <c r="C86" s="178"/>
      <c r="D86" s="178" t="s">
        <v>79</v>
      </c>
      <c r="E86" s="178"/>
      <c r="F86" s="179"/>
      <c r="G86" s="180"/>
      <c r="H86" s="180">
        <f>ROUND((SUM(M9:M85))/3,2)</f>
        <v>0</v>
      </c>
      <c r="I86" s="180">
        <f>ROUND((SUM(I9:I85))/3,2)</f>
        <v>0</v>
      </c>
      <c r="J86" s="178"/>
      <c r="K86" s="178">
        <f>ROUND((SUM(K9:K85))/3,2)</f>
        <v>0</v>
      </c>
      <c r="L86" s="178">
        <f>ROUND((SUM(L9:L85))/3,2)</f>
        <v>0</v>
      </c>
      <c r="M86" s="178">
        <f>ROUND((SUM(M9:M85))/3,2)</f>
        <v>0</v>
      </c>
      <c r="N86" s="178"/>
      <c r="O86" s="178"/>
      <c r="P86" s="179"/>
      <c r="Q86" s="181"/>
      <c r="R86" s="181"/>
      <c r="S86" s="196">
        <f>ROUND((SUM(S9:S85))/3,2)</f>
        <v>42.11</v>
      </c>
      <c r="T86" s="181"/>
      <c r="U86" s="181"/>
      <c r="V86" s="181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dostavanej telocvične / SO 01 - Stavebná časť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202</v>
      </c>
      <c r="C3" s="35"/>
      <c r="D3" s="36"/>
      <c r="E3" s="36"/>
      <c r="F3" s="3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'Rekap 14488'!B12</f>
        <v>0</v>
      </c>
      <c r="E16" s="89">
        <f>'Rekap 14488'!C12</f>
        <v>0</v>
      </c>
      <c r="F16" s="98">
        <f>'Rekap 14488'!D12</f>
        <v>0</v>
      </c>
      <c r="G16" s="52">
        <v>6</v>
      </c>
      <c r="H16" s="107" t="s">
        <v>203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32</v>
      </c>
      <c r="D17" s="70">
        <f>'Rekap 14488'!B19</f>
        <v>0</v>
      </c>
      <c r="E17" s="68">
        <f>'Rekap 14488'!C19</f>
        <v>0</v>
      </c>
      <c r="F17" s="73">
        <f>'Rekap 14488'!D19</f>
        <v>0</v>
      </c>
      <c r="G17" s="53">
        <v>7</v>
      </c>
      <c r="H17" s="108" t="s">
        <v>37</v>
      </c>
      <c r="I17" s="121"/>
      <c r="J17" s="119">
        <f>'SO 14488'!Z74</f>
        <v>0</v>
      </c>
    </row>
    <row r="18" spans="1:26" ht="18" customHeight="1" x14ac:dyDescent="0.25">
      <c r="A18" s="11"/>
      <c r="B18" s="60">
        <v>3</v>
      </c>
      <c r="C18" s="64" t="s">
        <v>33</v>
      </c>
      <c r="D18" s="71"/>
      <c r="E18" s="69"/>
      <c r="F18" s="74"/>
      <c r="G18" s="53">
        <v>8</v>
      </c>
      <c r="H18" s="108" t="s">
        <v>38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47</v>
      </c>
      <c r="D22" s="79"/>
      <c r="E22" s="81" t="s">
        <v>50</v>
      </c>
      <c r="F22" s="73">
        <f>((F16*U22*0)+(F17*V22*0)+(F18*W22*0))/100</f>
        <v>0</v>
      </c>
      <c r="G22" s="52">
        <v>16</v>
      </c>
      <c r="H22" s="107" t="s">
        <v>53</v>
      </c>
      <c r="I22" s="122" t="s">
        <v>50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1" t="s">
        <v>51</v>
      </c>
      <c r="F23" s="74">
        <f>((F16*U23*0)+(F17*V23*0)+(F18*W23*0))/100</f>
        <v>0</v>
      </c>
      <c r="G23" s="53">
        <v>17</v>
      </c>
      <c r="H23" s="108" t="s">
        <v>54</v>
      </c>
      <c r="I23" s="122" t="s">
        <v>50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1" t="s">
        <v>50</v>
      </c>
      <c r="F24" s="74">
        <f>((F16*U24*0)+(F17*V24*0)+(F18*W24*0))/100</f>
        <v>0</v>
      </c>
      <c r="G24" s="53">
        <v>18</v>
      </c>
      <c r="H24" s="108" t="s">
        <v>55</v>
      </c>
      <c r="I24" s="122" t="s">
        <v>51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J28-SUM('SO 14488'!K9:'SO 14488'!K73)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SUM('SO 14488'!K9:'SO 14488'!K73)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44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45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95"/>
      <c r="G33" s="103">
        <v>26</v>
      </c>
      <c r="H33" s="134" t="s">
        <v>60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25</v>
      </c>
      <c r="B1" s="211"/>
      <c r="C1" s="211"/>
      <c r="D1" s="212"/>
      <c r="E1" s="138" t="s">
        <v>22</v>
      </c>
      <c r="F1" s="137"/>
      <c r="W1">
        <v>30.126000000000001</v>
      </c>
    </row>
    <row r="2" spans="1:26" ht="20.100000000000001" customHeight="1" x14ac:dyDescent="0.25">
      <c r="A2" s="210" t="s">
        <v>26</v>
      </c>
      <c r="B2" s="211"/>
      <c r="C2" s="211"/>
      <c r="D2" s="212"/>
      <c r="E2" s="138" t="s">
        <v>20</v>
      </c>
      <c r="F2" s="137"/>
    </row>
    <row r="3" spans="1:26" ht="20.100000000000001" customHeight="1" x14ac:dyDescent="0.25">
      <c r="A3" s="210" t="s">
        <v>27</v>
      </c>
      <c r="B3" s="211"/>
      <c r="C3" s="211"/>
      <c r="D3" s="212"/>
      <c r="E3" s="138" t="s">
        <v>65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202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66</v>
      </c>
      <c r="B8" s="136"/>
      <c r="C8" s="136"/>
      <c r="D8" s="136"/>
      <c r="E8" s="136"/>
      <c r="F8" s="136"/>
    </row>
    <row r="9" spans="1:26" x14ac:dyDescent="0.25">
      <c r="A9" s="141" t="s">
        <v>62</v>
      </c>
      <c r="B9" s="141" t="s">
        <v>56</v>
      </c>
      <c r="C9" s="141" t="s">
        <v>57</v>
      </c>
      <c r="D9" s="141" t="s">
        <v>34</v>
      </c>
      <c r="E9" s="141" t="s">
        <v>63</v>
      </c>
      <c r="F9" s="141" t="s">
        <v>64</v>
      </c>
    </row>
    <row r="10" spans="1:26" x14ac:dyDescent="0.25">
      <c r="A10" s="148" t="s">
        <v>67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71</v>
      </c>
      <c r="B11" s="151">
        <f>'SO 14488'!L13</f>
        <v>0</v>
      </c>
      <c r="C11" s="151">
        <f>'SO 14488'!M13</f>
        <v>0</v>
      </c>
      <c r="D11" s="151">
        <f>'SO 14488'!I13</f>
        <v>0</v>
      </c>
      <c r="E11" s="152">
        <f>'SO 14488'!P13</f>
        <v>0</v>
      </c>
      <c r="F11" s="152">
        <f>'SO 14488'!S13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2" t="s">
        <v>67</v>
      </c>
      <c r="B12" s="153">
        <f>'SO 14488'!L15</f>
        <v>0</v>
      </c>
      <c r="C12" s="153">
        <f>'SO 14488'!M15</f>
        <v>0</v>
      </c>
      <c r="D12" s="153">
        <f>'SO 14488'!I15</f>
        <v>0</v>
      </c>
      <c r="E12" s="154">
        <f>'SO 14488'!P15</f>
        <v>0</v>
      </c>
      <c r="F12" s="154">
        <f>'SO 14488'!S15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43"/>
      <c r="C13" s="143"/>
      <c r="D13" s="143"/>
      <c r="E13" s="142"/>
      <c r="F13" s="142"/>
    </row>
    <row r="14" spans="1:26" x14ac:dyDescent="0.25">
      <c r="A14" s="2" t="s">
        <v>73</v>
      </c>
      <c r="B14" s="153"/>
      <c r="C14" s="151"/>
      <c r="D14" s="151"/>
      <c r="E14" s="152"/>
      <c r="F14" s="152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204</v>
      </c>
      <c r="B15" s="151">
        <f>'SO 14488'!L23</f>
        <v>0</v>
      </c>
      <c r="C15" s="151">
        <f>'SO 14488'!M23</f>
        <v>0</v>
      </c>
      <c r="D15" s="151">
        <f>'SO 14488'!I23</f>
        <v>0</v>
      </c>
      <c r="E15" s="152">
        <f>'SO 14488'!P23</f>
        <v>0</v>
      </c>
      <c r="F15" s="152">
        <f>'SO 14488'!S23</f>
        <v>0.01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205</v>
      </c>
      <c r="B16" s="151">
        <f>'SO 14488'!L38</f>
        <v>0</v>
      </c>
      <c r="C16" s="151">
        <f>'SO 14488'!M38</f>
        <v>0</v>
      </c>
      <c r="D16" s="151">
        <f>'SO 14488'!I38</f>
        <v>0</v>
      </c>
      <c r="E16" s="152">
        <f>'SO 14488'!P38</f>
        <v>0.01</v>
      </c>
      <c r="F16" s="152">
        <f>'SO 14488'!S38</f>
        <v>0.06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206</v>
      </c>
      <c r="B17" s="151">
        <f>'SO 14488'!L56</f>
        <v>0</v>
      </c>
      <c r="C17" s="151">
        <f>'SO 14488'!M56</f>
        <v>0</v>
      </c>
      <c r="D17" s="151">
        <f>'SO 14488'!I56</f>
        <v>0</v>
      </c>
      <c r="E17" s="152">
        <f>'SO 14488'!P56</f>
        <v>0</v>
      </c>
      <c r="F17" s="152">
        <f>'SO 14488'!S56</f>
        <v>0.05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207</v>
      </c>
      <c r="B18" s="151">
        <f>'SO 14488'!L71</f>
        <v>0</v>
      </c>
      <c r="C18" s="151">
        <f>'SO 14488'!M71</f>
        <v>0</v>
      </c>
      <c r="D18" s="151">
        <f>'SO 14488'!I71</f>
        <v>0</v>
      </c>
      <c r="E18" s="152">
        <f>'SO 14488'!P71</f>
        <v>0</v>
      </c>
      <c r="F18" s="152">
        <f>'SO 14488'!S71</f>
        <v>0.15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73</v>
      </c>
      <c r="B19" s="153">
        <f>'SO 14488'!L73</f>
        <v>0</v>
      </c>
      <c r="C19" s="153">
        <f>'SO 14488'!M73</f>
        <v>0</v>
      </c>
      <c r="D19" s="153">
        <f>'SO 14488'!I73</f>
        <v>0</v>
      </c>
      <c r="E19" s="154">
        <f>'SO 14488'!S73</f>
        <v>0.27</v>
      </c>
      <c r="F19" s="154">
        <f>'SO 14488'!V73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79</v>
      </c>
      <c r="B21" s="153">
        <f>'SO 14488'!L74</f>
        <v>0</v>
      </c>
      <c r="C21" s="153">
        <f>'SO 14488'!M74</f>
        <v>0</v>
      </c>
      <c r="D21" s="153">
        <f>'SO 14488'!I74</f>
        <v>0</v>
      </c>
      <c r="E21" s="154">
        <f>'SO 14488'!S74</f>
        <v>0.27</v>
      </c>
      <c r="F21" s="154">
        <f>'SO 14488'!V74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>
      <pane ySplit="8" topLeftCell="A9" activePane="bottomLeft" state="frozen"/>
      <selection pane="bottomLeft" activeCell="G71" sqref="G11:G7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25</v>
      </c>
      <c r="C1" s="214"/>
      <c r="D1" s="214"/>
      <c r="E1" s="214"/>
      <c r="F1" s="214"/>
      <c r="G1" s="214"/>
      <c r="H1" s="215"/>
      <c r="I1" s="160" t="s">
        <v>22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26</v>
      </c>
      <c r="C2" s="214"/>
      <c r="D2" s="214"/>
      <c r="E2" s="214"/>
      <c r="F2" s="214"/>
      <c r="G2" s="214"/>
      <c r="H2" s="215"/>
      <c r="I2" s="160" t="s">
        <v>20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27</v>
      </c>
      <c r="C3" s="214"/>
      <c r="D3" s="214"/>
      <c r="E3" s="214"/>
      <c r="F3" s="214"/>
      <c r="G3" s="214"/>
      <c r="H3" s="215"/>
      <c r="I3" s="160" t="s">
        <v>65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57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67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71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132</v>
      </c>
      <c r="C11" s="173" t="s">
        <v>133</v>
      </c>
      <c r="D11" s="169" t="s">
        <v>134</v>
      </c>
      <c r="E11" s="169" t="s">
        <v>98</v>
      </c>
      <c r="F11" s="170">
        <v>1.6</v>
      </c>
      <c r="G11" s="171"/>
      <c r="H11" s="171"/>
      <c r="I11" s="171">
        <f>ROUND(F11*(G11+H11),2)</f>
        <v>0</v>
      </c>
      <c r="J11" s="169">
        <f>ROUND(F11*(N11),2)</f>
        <v>102.67</v>
      </c>
      <c r="K11" s="1">
        <f>ROUND(F11*(O11),2)</f>
        <v>0</v>
      </c>
      <c r="L11" s="1">
        <f>ROUND(F11*(G11),2)</f>
        <v>0</v>
      </c>
      <c r="M11" s="1"/>
      <c r="N11" s="1">
        <v>64.17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132</v>
      </c>
      <c r="C12" s="173" t="s">
        <v>208</v>
      </c>
      <c r="D12" s="169" t="s">
        <v>209</v>
      </c>
      <c r="E12" s="169" t="s">
        <v>184</v>
      </c>
      <c r="F12" s="170">
        <v>8</v>
      </c>
      <c r="G12" s="171"/>
      <c r="H12" s="171"/>
      <c r="I12" s="171">
        <f>ROUND(F12*(G12+H12),2)</f>
        <v>0</v>
      </c>
      <c r="J12" s="169">
        <f>ROUND(F12*(N12),2)</f>
        <v>51.12</v>
      </c>
      <c r="K12" s="1">
        <f>ROUND(F12*(O12),2)</f>
        <v>0</v>
      </c>
      <c r="L12" s="1">
        <f>ROUND(F12*(G12),2)</f>
        <v>0</v>
      </c>
      <c r="M12" s="1"/>
      <c r="N12" s="1">
        <v>6.39</v>
      </c>
      <c r="O12" s="1"/>
      <c r="P12" s="161"/>
      <c r="Q12" s="174"/>
      <c r="R12" s="174"/>
      <c r="S12" s="150"/>
      <c r="V12" s="175"/>
      <c r="Z12">
        <v>0</v>
      </c>
    </row>
    <row r="13" spans="1:26" x14ac:dyDescent="0.25">
      <c r="A13" s="150"/>
      <c r="B13" s="150"/>
      <c r="C13" s="150"/>
      <c r="D13" s="150" t="s">
        <v>71</v>
      </c>
      <c r="E13" s="150"/>
      <c r="F13" s="168"/>
      <c r="G13" s="153"/>
      <c r="H13" s="153">
        <f>ROUND((SUM(M10:M12))/1,2)</f>
        <v>0</v>
      </c>
      <c r="I13" s="153">
        <f>ROUND((SUM(I10:I12))/1,2)</f>
        <v>0</v>
      </c>
      <c r="J13" s="150"/>
      <c r="K13" s="150"/>
      <c r="L13" s="150">
        <f>ROUND((SUM(L10:L12))/1,2)</f>
        <v>0</v>
      </c>
      <c r="M13" s="150">
        <f>ROUND((SUM(M10:M12))/1,2)</f>
        <v>0</v>
      </c>
      <c r="N13" s="150"/>
      <c r="O13" s="150"/>
      <c r="P13" s="176">
        <f>ROUND((SUM(P10:P12))/1,2)</f>
        <v>0</v>
      </c>
      <c r="Q13" s="147"/>
      <c r="R13" s="147"/>
      <c r="S13" s="176">
        <f>ROUND((SUM(S10:S12))/1,2)</f>
        <v>0</v>
      </c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"/>
      <c r="C14" s="1"/>
      <c r="D14" s="1"/>
      <c r="E14" s="1"/>
      <c r="F14" s="161"/>
      <c r="G14" s="143"/>
      <c r="H14" s="143"/>
      <c r="I14" s="143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0"/>
      <c r="B15" s="150"/>
      <c r="C15" s="150"/>
      <c r="D15" s="2" t="s">
        <v>67</v>
      </c>
      <c r="E15" s="150"/>
      <c r="F15" s="168"/>
      <c r="G15" s="153"/>
      <c r="H15" s="153">
        <f>ROUND((SUM(M9:M14))/2,2)</f>
        <v>0</v>
      </c>
      <c r="I15" s="153">
        <f>ROUND((SUM(I9:I14))/2,2)</f>
        <v>0</v>
      </c>
      <c r="J15" s="151"/>
      <c r="K15" s="150"/>
      <c r="L15" s="151">
        <f>ROUND((SUM(L9:L14))/2,2)</f>
        <v>0</v>
      </c>
      <c r="M15" s="151">
        <f>ROUND((SUM(M9:M14))/2,2)</f>
        <v>0</v>
      </c>
      <c r="N15" s="150"/>
      <c r="O15" s="150"/>
      <c r="P15" s="176">
        <f>ROUND((SUM(P9:P14))/2,2)</f>
        <v>0</v>
      </c>
      <c r="S15" s="176">
        <f>ROUND((SUM(S9:S14))/2,2)</f>
        <v>0</v>
      </c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2" t="s">
        <v>73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/>
      <c r="B18" s="150"/>
      <c r="C18" s="150"/>
      <c r="D18" s="150" t="s">
        <v>204</v>
      </c>
      <c r="E18" s="150"/>
      <c r="F18" s="168"/>
      <c r="G18" s="151"/>
      <c r="H18" s="151"/>
      <c r="I18" s="151"/>
      <c r="J18" s="150"/>
      <c r="K18" s="150"/>
      <c r="L18" s="150"/>
      <c r="M18" s="150"/>
      <c r="N18" s="150"/>
      <c r="O18" s="150"/>
      <c r="P18" s="150"/>
      <c r="Q18" s="147"/>
      <c r="R18" s="147"/>
      <c r="S18" s="150"/>
      <c r="T18" s="147"/>
      <c r="U18" s="147"/>
      <c r="V18" s="147"/>
      <c r="W18" s="147"/>
      <c r="X18" s="147"/>
      <c r="Y18" s="147"/>
      <c r="Z18" s="147"/>
    </row>
    <row r="19" spans="1:26" ht="24.95" customHeight="1" x14ac:dyDescent="0.25">
      <c r="A19" s="172"/>
      <c r="B19" s="169" t="s">
        <v>210</v>
      </c>
      <c r="C19" s="173" t="s">
        <v>211</v>
      </c>
      <c r="D19" s="169" t="s">
        <v>212</v>
      </c>
      <c r="E19" s="169" t="s">
        <v>184</v>
      </c>
      <c r="F19" s="170">
        <v>48</v>
      </c>
      <c r="G19" s="171"/>
      <c r="H19" s="171"/>
      <c r="I19" s="171">
        <f>ROUND(F19*(G19+H19),2)</f>
        <v>0</v>
      </c>
      <c r="J19" s="169">
        <f>ROUND(F19*(N19),2)</f>
        <v>49.44</v>
      </c>
      <c r="K19" s="1">
        <f>ROUND(F19*(O19),2)</f>
        <v>0</v>
      </c>
      <c r="L19" s="1">
        <f>ROUND(F19*(G19),2)</f>
        <v>0</v>
      </c>
      <c r="M19" s="1"/>
      <c r="N19" s="1">
        <v>1.03</v>
      </c>
      <c r="O19" s="1"/>
      <c r="P19" s="168">
        <v>3.0000000000000001E-5</v>
      </c>
      <c r="Q19" s="174"/>
      <c r="R19" s="174">
        <v>3.0000000000000001E-5</v>
      </c>
      <c r="S19" s="150">
        <f>ROUND(F19*(R19),3)</f>
        <v>1E-3</v>
      </c>
      <c r="V19" s="175"/>
      <c r="Z19">
        <v>0</v>
      </c>
    </row>
    <row r="20" spans="1:26" ht="24.95" customHeight="1" x14ac:dyDescent="0.25">
      <c r="A20" s="172"/>
      <c r="B20" s="169" t="s">
        <v>213</v>
      </c>
      <c r="C20" s="173" t="s">
        <v>214</v>
      </c>
      <c r="D20" s="169" t="s">
        <v>215</v>
      </c>
      <c r="E20" s="169" t="s">
        <v>141</v>
      </c>
      <c r="F20" s="170">
        <v>1.3</v>
      </c>
      <c r="G20" s="177"/>
      <c r="H20" s="177"/>
      <c r="I20" s="177">
        <f>ROUND(F20*(G20+H20),2)</f>
        <v>0</v>
      </c>
      <c r="J20" s="169">
        <f>ROUND(F20*(N20),2)</f>
        <v>1.1100000000000001</v>
      </c>
      <c r="K20" s="1">
        <f>ROUND(F20*(O20),2)</f>
        <v>0</v>
      </c>
      <c r="L20" s="1">
        <f>ROUND(F20*(G20),2)</f>
        <v>0</v>
      </c>
      <c r="M20" s="1"/>
      <c r="N20" s="1">
        <v>0.85489997625350944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191</v>
      </c>
      <c r="C21" s="173" t="s">
        <v>216</v>
      </c>
      <c r="D21" s="169" t="s">
        <v>217</v>
      </c>
      <c r="E21" s="169" t="s">
        <v>184</v>
      </c>
      <c r="F21" s="170">
        <v>22.44</v>
      </c>
      <c r="G21" s="171"/>
      <c r="H21" s="171"/>
      <c r="I21" s="171">
        <f>ROUND(F21*(G21+H21),2)</f>
        <v>0</v>
      </c>
      <c r="J21" s="169">
        <f>ROUND(F21*(N21),2)</f>
        <v>17.5</v>
      </c>
      <c r="K21" s="1">
        <f>ROUND(F21*(O21),2)</f>
        <v>0</v>
      </c>
      <c r="L21" s="1"/>
      <c r="M21" s="1">
        <f>ROUND(F21*(G21),2)</f>
        <v>0</v>
      </c>
      <c r="N21" s="1">
        <v>0.78</v>
      </c>
      <c r="O21" s="1"/>
      <c r="P21" s="168">
        <v>1.3999999999999999E-4</v>
      </c>
      <c r="Q21" s="174"/>
      <c r="R21" s="174">
        <v>1.3999999999999999E-4</v>
      </c>
      <c r="S21" s="150">
        <f>ROUND(F21*(R21),3)</f>
        <v>3.0000000000000001E-3</v>
      </c>
      <c r="V21" s="175"/>
      <c r="Z21">
        <v>0</v>
      </c>
    </row>
    <row r="22" spans="1:26" ht="24.95" customHeight="1" x14ac:dyDescent="0.25">
      <c r="A22" s="172"/>
      <c r="B22" s="169" t="s">
        <v>191</v>
      </c>
      <c r="C22" s="173" t="s">
        <v>218</v>
      </c>
      <c r="D22" s="169" t="s">
        <v>219</v>
      </c>
      <c r="E22" s="169" t="s">
        <v>184</v>
      </c>
      <c r="F22" s="170">
        <v>20.399999999999999</v>
      </c>
      <c r="G22" s="171"/>
      <c r="H22" s="171"/>
      <c r="I22" s="171">
        <f>ROUND(F22*(G22+H22),2)</f>
        <v>0</v>
      </c>
      <c r="J22" s="169">
        <f>ROUND(F22*(N22),2)</f>
        <v>18.559999999999999</v>
      </c>
      <c r="K22" s="1">
        <f>ROUND(F22*(O22),2)</f>
        <v>0</v>
      </c>
      <c r="L22" s="1"/>
      <c r="M22" s="1">
        <f>ROUND(F22*(G22),2)</f>
        <v>0</v>
      </c>
      <c r="N22" s="1">
        <v>0.91</v>
      </c>
      <c r="O22" s="1"/>
      <c r="P22" s="168">
        <v>1.4999999999999999E-4</v>
      </c>
      <c r="Q22" s="174"/>
      <c r="R22" s="174">
        <v>1.4999999999999999E-4</v>
      </c>
      <c r="S22" s="150">
        <f>ROUND(F22*(R22),3)</f>
        <v>3.0000000000000001E-3</v>
      </c>
      <c r="V22" s="175"/>
      <c r="Z22">
        <v>0</v>
      </c>
    </row>
    <row r="23" spans="1:26" x14ac:dyDescent="0.25">
      <c r="A23" s="150"/>
      <c r="B23" s="150"/>
      <c r="C23" s="150"/>
      <c r="D23" s="150" t="s">
        <v>204</v>
      </c>
      <c r="E23" s="150"/>
      <c r="F23" s="168"/>
      <c r="G23" s="153"/>
      <c r="H23" s="153">
        <f>ROUND((SUM(M18:M22))/1,2)</f>
        <v>0</v>
      </c>
      <c r="I23" s="153">
        <f>ROUND((SUM(I18:I22))/1,2)</f>
        <v>0</v>
      </c>
      <c r="J23" s="150"/>
      <c r="K23" s="150"/>
      <c r="L23" s="150">
        <f>ROUND((SUM(L18:L22))/1,2)</f>
        <v>0</v>
      </c>
      <c r="M23" s="150">
        <f>ROUND((SUM(M18:M22))/1,2)</f>
        <v>0</v>
      </c>
      <c r="N23" s="150"/>
      <c r="O23" s="150"/>
      <c r="P23" s="176">
        <f>ROUND((SUM(P18:P22))/1,2)</f>
        <v>0</v>
      </c>
      <c r="Q23" s="147"/>
      <c r="R23" s="147"/>
      <c r="S23" s="176">
        <f>ROUND((SUM(S18:S22))/1,2)</f>
        <v>0.01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205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/>
      <c r="B26" s="169" t="s">
        <v>220</v>
      </c>
      <c r="C26" s="173" t="s">
        <v>221</v>
      </c>
      <c r="D26" s="169" t="s">
        <v>222</v>
      </c>
      <c r="E26" s="169" t="s">
        <v>184</v>
      </c>
      <c r="F26" s="170">
        <v>9</v>
      </c>
      <c r="G26" s="171"/>
      <c r="H26" s="171"/>
      <c r="I26" s="171">
        <f t="shared" ref="I26:I37" si="0">ROUND(F26*(G26+H26),2)</f>
        <v>0</v>
      </c>
      <c r="J26" s="169">
        <f t="shared" ref="J26:J37" si="1">ROUND(F26*(N26),2)</f>
        <v>106.56</v>
      </c>
      <c r="K26" s="1">
        <f t="shared" ref="K26:K37" si="2">ROUND(F26*(O26),2)</f>
        <v>0</v>
      </c>
      <c r="L26" s="1">
        <f t="shared" ref="L26:L37" si="3">ROUND(F26*(G26),2)</f>
        <v>0</v>
      </c>
      <c r="M26" s="1"/>
      <c r="N26" s="1">
        <v>11.84</v>
      </c>
      <c r="O26" s="1"/>
      <c r="P26" s="168">
        <v>1.57E-3</v>
      </c>
      <c r="Q26" s="174"/>
      <c r="R26" s="174">
        <v>1.57E-3</v>
      </c>
      <c r="S26" s="150">
        <f>ROUND(F26*(R26),3)</f>
        <v>1.4E-2</v>
      </c>
      <c r="V26" s="175"/>
      <c r="Z26">
        <v>0</v>
      </c>
    </row>
    <row r="27" spans="1:26" ht="24.95" customHeight="1" x14ac:dyDescent="0.25">
      <c r="A27" s="172"/>
      <c r="B27" s="169" t="s">
        <v>220</v>
      </c>
      <c r="C27" s="173" t="s">
        <v>223</v>
      </c>
      <c r="D27" s="169" t="s">
        <v>224</v>
      </c>
      <c r="E27" s="169" t="s">
        <v>184</v>
      </c>
      <c r="F27" s="170">
        <v>21</v>
      </c>
      <c r="G27" s="171"/>
      <c r="H27" s="171"/>
      <c r="I27" s="171">
        <f t="shared" si="0"/>
        <v>0</v>
      </c>
      <c r="J27" s="169">
        <f t="shared" si="1"/>
        <v>263.97000000000003</v>
      </c>
      <c r="K27" s="1">
        <f t="shared" si="2"/>
        <v>0</v>
      </c>
      <c r="L27" s="1">
        <f t="shared" si="3"/>
        <v>0</v>
      </c>
      <c r="M27" s="1"/>
      <c r="N27" s="1">
        <v>12.57</v>
      </c>
      <c r="O27" s="1"/>
      <c r="P27" s="168">
        <v>1.6299999999999999E-3</v>
      </c>
      <c r="Q27" s="174"/>
      <c r="R27" s="174">
        <v>1.6299999999999999E-3</v>
      </c>
      <c r="S27" s="150">
        <f>ROUND(F27*(R27),3)</f>
        <v>3.4000000000000002E-2</v>
      </c>
      <c r="V27" s="175"/>
      <c r="Z27">
        <v>0</v>
      </c>
    </row>
    <row r="28" spans="1:26" ht="24.95" customHeight="1" x14ac:dyDescent="0.25">
      <c r="A28" s="172"/>
      <c r="B28" s="169" t="s">
        <v>220</v>
      </c>
      <c r="C28" s="173" t="s">
        <v>225</v>
      </c>
      <c r="D28" s="169" t="s">
        <v>226</v>
      </c>
      <c r="E28" s="169" t="s">
        <v>184</v>
      </c>
      <c r="F28" s="170">
        <v>4</v>
      </c>
      <c r="G28" s="171"/>
      <c r="H28" s="171"/>
      <c r="I28" s="171">
        <f t="shared" si="0"/>
        <v>0</v>
      </c>
      <c r="J28" s="169">
        <f t="shared" si="1"/>
        <v>21.44</v>
      </c>
      <c r="K28" s="1">
        <f t="shared" si="2"/>
        <v>0</v>
      </c>
      <c r="L28" s="1">
        <f t="shared" si="3"/>
        <v>0</v>
      </c>
      <c r="M28" s="1"/>
      <c r="N28" s="1">
        <v>5.36</v>
      </c>
      <c r="O28" s="1"/>
      <c r="P28" s="168">
        <v>3.2000000000000003E-4</v>
      </c>
      <c r="Q28" s="174"/>
      <c r="R28" s="174">
        <v>3.2000000000000003E-4</v>
      </c>
      <c r="S28" s="150">
        <f>ROUND(F28*(R28),3)</f>
        <v>1E-3</v>
      </c>
      <c r="V28" s="175"/>
      <c r="Z28">
        <v>0</v>
      </c>
    </row>
    <row r="29" spans="1:26" ht="24.95" customHeight="1" x14ac:dyDescent="0.25">
      <c r="A29" s="172"/>
      <c r="B29" s="169" t="s">
        <v>220</v>
      </c>
      <c r="C29" s="173" t="s">
        <v>227</v>
      </c>
      <c r="D29" s="169" t="s">
        <v>228</v>
      </c>
      <c r="E29" s="169" t="s">
        <v>184</v>
      </c>
      <c r="F29" s="170">
        <v>2</v>
      </c>
      <c r="G29" s="171"/>
      <c r="H29" s="171"/>
      <c r="I29" s="171">
        <f t="shared" si="0"/>
        <v>0</v>
      </c>
      <c r="J29" s="169">
        <f t="shared" si="1"/>
        <v>14.42</v>
      </c>
      <c r="K29" s="1">
        <f t="shared" si="2"/>
        <v>0</v>
      </c>
      <c r="L29" s="1">
        <f t="shared" si="3"/>
        <v>0</v>
      </c>
      <c r="M29" s="1"/>
      <c r="N29" s="1">
        <v>7.21</v>
      </c>
      <c r="O29" s="1"/>
      <c r="P29" s="168">
        <v>5.9000000000000003E-4</v>
      </c>
      <c r="Q29" s="174"/>
      <c r="R29" s="174">
        <v>5.9000000000000003E-4</v>
      </c>
      <c r="S29" s="150">
        <f>ROUND(F29*(R29),3)</f>
        <v>1E-3</v>
      </c>
      <c r="V29" s="175"/>
      <c r="Z29">
        <v>0</v>
      </c>
    </row>
    <row r="30" spans="1:26" ht="24.95" customHeight="1" x14ac:dyDescent="0.25">
      <c r="A30" s="172"/>
      <c r="B30" s="169" t="s">
        <v>220</v>
      </c>
      <c r="C30" s="173" t="s">
        <v>229</v>
      </c>
      <c r="D30" s="169" t="s">
        <v>230</v>
      </c>
      <c r="E30" s="169" t="s">
        <v>184</v>
      </c>
      <c r="F30" s="170">
        <v>4</v>
      </c>
      <c r="G30" s="171"/>
      <c r="H30" s="171"/>
      <c r="I30" s="171">
        <f t="shared" si="0"/>
        <v>0</v>
      </c>
      <c r="J30" s="169">
        <f t="shared" si="1"/>
        <v>29.44</v>
      </c>
      <c r="K30" s="1">
        <f t="shared" si="2"/>
        <v>0</v>
      </c>
      <c r="L30" s="1">
        <f t="shared" si="3"/>
        <v>0</v>
      </c>
      <c r="M30" s="1"/>
      <c r="N30" s="1">
        <v>7.36</v>
      </c>
      <c r="O30" s="1"/>
      <c r="P30" s="168">
        <v>6.4000000000000005E-4</v>
      </c>
      <c r="Q30" s="174"/>
      <c r="R30" s="174">
        <v>6.4000000000000005E-4</v>
      </c>
      <c r="S30" s="150">
        <f>ROUND(F30*(R30),3)</f>
        <v>3.0000000000000001E-3</v>
      </c>
      <c r="V30" s="175"/>
      <c r="Z30">
        <v>0</v>
      </c>
    </row>
    <row r="31" spans="1:26" ht="24.95" customHeight="1" x14ac:dyDescent="0.25">
      <c r="A31" s="172"/>
      <c r="B31" s="169" t="s">
        <v>220</v>
      </c>
      <c r="C31" s="173" t="s">
        <v>231</v>
      </c>
      <c r="D31" s="169" t="s">
        <v>232</v>
      </c>
      <c r="E31" s="169" t="s">
        <v>110</v>
      </c>
      <c r="F31" s="170">
        <v>0</v>
      </c>
      <c r="G31" s="171"/>
      <c r="H31" s="171"/>
      <c r="I31" s="171">
        <f t="shared" si="0"/>
        <v>0</v>
      </c>
      <c r="J31" s="169">
        <f t="shared" si="1"/>
        <v>0</v>
      </c>
      <c r="K31" s="1">
        <f t="shared" si="2"/>
        <v>0</v>
      </c>
      <c r="L31" s="1">
        <f t="shared" si="3"/>
        <v>0</v>
      </c>
      <c r="M31" s="1"/>
      <c r="N31" s="1">
        <v>2.06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220</v>
      </c>
      <c r="C32" s="173" t="s">
        <v>233</v>
      </c>
      <c r="D32" s="169" t="s">
        <v>234</v>
      </c>
      <c r="E32" s="169" t="s">
        <v>110</v>
      </c>
      <c r="F32" s="170">
        <v>2</v>
      </c>
      <c r="G32" s="171"/>
      <c r="H32" s="171"/>
      <c r="I32" s="171">
        <f t="shared" si="0"/>
        <v>0</v>
      </c>
      <c r="J32" s="169">
        <f t="shared" si="1"/>
        <v>4.54</v>
      </c>
      <c r="K32" s="1">
        <f t="shared" si="2"/>
        <v>0</v>
      </c>
      <c r="L32" s="1">
        <f t="shared" si="3"/>
        <v>0</v>
      </c>
      <c r="M32" s="1"/>
      <c r="N32" s="1">
        <v>2.27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220</v>
      </c>
      <c r="C33" s="173" t="s">
        <v>235</v>
      </c>
      <c r="D33" s="169" t="s">
        <v>236</v>
      </c>
      <c r="E33" s="169" t="s">
        <v>110</v>
      </c>
      <c r="F33" s="170">
        <v>4</v>
      </c>
      <c r="G33" s="171"/>
      <c r="H33" s="171"/>
      <c r="I33" s="171">
        <f t="shared" si="0"/>
        <v>0</v>
      </c>
      <c r="J33" s="169">
        <f t="shared" si="1"/>
        <v>9.9600000000000009</v>
      </c>
      <c r="K33" s="1">
        <f t="shared" si="2"/>
        <v>0</v>
      </c>
      <c r="L33" s="1">
        <f t="shared" si="3"/>
        <v>0</v>
      </c>
      <c r="M33" s="1"/>
      <c r="N33" s="1">
        <v>2.4900000000000002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220</v>
      </c>
      <c r="C34" s="173" t="s">
        <v>237</v>
      </c>
      <c r="D34" s="169" t="s">
        <v>238</v>
      </c>
      <c r="E34" s="169" t="s">
        <v>110</v>
      </c>
      <c r="F34" s="170">
        <v>0</v>
      </c>
      <c r="G34" s="171"/>
      <c r="H34" s="171"/>
      <c r="I34" s="171">
        <f t="shared" si="0"/>
        <v>0</v>
      </c>
      <c r="J34" s="169">
        <f t="shared" si="1"/>
        <v>0</v>
      </c>
      <c r="K34" s="1">
        <f t="shared" si="2"/>
        <v>0</v>
      </c>
      <c r="L34" s="1">
        <f t="shared" si="3"/>
        <v>0</v>
      </c>
      <c r="M34" s="1"/>
      <c r="N34" s="1">
        <v>2.99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220</v>
      </c>
      <c r="C35" s="173" t="s">
        <v>239</v>
      </c>
      <c r="D35" s="169" t="s">
        <v>240</v>
      </c>
      <c r="E35" s="169" t="s">
        <v>110</v>
      </c>
      <c r="F35" s="170">
        <v>1</v>
      </c>
      <c r="G35" s="171"/>
      <c r="H35" s="171"/>
      <c r="I35" s="171">
        <f t="shared" si="0"/>
        <v>0</v>
      </c>
      <c r="J35" s="169">
        <f t="shared" si="1"/>
        <v>16.940000000000001</v>
      </c>
      <c r="K35" s="1">
        <f t="shared" si="2"/>
        <v>0</v>
      </c>
      <c r="L35" s="1">
        <f t="shared" si="3"/>
        <v>0</v>
      </c>
      <c r="M35" s="1"/>
      <c r="N35" s="1">
        <v>16.940000000000001</v>
      </c>
      <c r="O35" s="1"/>
      <c r="P35" s="168">
        <v>4.7099999999999998E-3</v>
      </c>
      <c r="Q35" s="174"/>
      <c r="R35" s="174">
        <v>4.7099999999999998E-3</v>
      </c>
      <c r="S35" s="150">
        <f>ROUND(F35*(R35),3)</f>
        <v>5.0000000000000001E-3</v>
      </c>
      <c r="V35" s="175"/>
      <c r="Z35">
        <v>0</v>
      </c>
    </row>
    <row r="36" spans="1:26" ht="24.95" customHeight="1" x14ac:dyDescent="0.25">
      <c r="A36" s="172"/>
      <c r="B36" s="169" t="s">
        <v>220</v>
      </c>
      <c r="C36" s="173" t="s">
        <v>241</v>
      </c>
      <c r="D36" s="169" t="s">
        <v>242</v>
      </c>
      <c r="E36" s="169" t="s">
        <v>184</v>
      </c>
      <c r="F36" s="170">
        <v>40</v>
      </c>
      <c r="G36" s="171"/>
      <c r="H36" s="171"/>
      <c r="I36" s="171">
        <f t="shared" si="0"/>
        <v>0</v>
      </c>
      <c r="J36" s="169">
        <f t="shared" si="1"/>
        <v>28</v>
      </c>
      <c r="K36" s="1">
        <f t="shared" si="2"/>
        <v>0</v>
      </c>
      <c r="L36" s="1">
        <f t="shared" si="3"/>
        <v>0</v>
      </c>
      <c r="M36" s="1"/>
      <c r="N36" s="1">
        <v>0.7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220</v>
      </c>
      <c r="C37" s="173" t="s">
        <v>243</v>
      </c>
      <c r="D37" s="169" t="s">
        <v>244</v>
      </c>
      <c r="E37" s="169" t="s">
        <v>141</v>
      </c>
      <c r="F37" s="170">
        <v>1</v>
      </c>
      <c r="G37" s="177"/>
      <c r="H37" s="177"/>
      <c r="I37" s="177">
        <f t="shared" si="0"/>
        <v>0</v>
      </c>
      <c r="J37" s="169">
        <f t="shared" si="1"/>
        <v>4.95</v>
      </c>
      <c r="K37" s="1">
        <f t="shared" si="2"/>
        <v>0</v>
      </c>
      <c r="L37" s="1">
        <f t="shared" si="3"/>
        <v>0</v>
      </c>
      <c r="M37" s="1"/>
      <c r="N37" s="1">
        <v>4.9522398624420161</v>
      </c>
      <c r="O37" s="1"/>
      <c r="P37" s="161"/>
      <c r="Q37" s="174"/>
      <c r="R37" s="174"/>
      <c r="S37" s="150"/>
      <c r="V37" s="175"/>
      <c r="Z37">
        <v>0</v>
      </c>
    </row>
    <row r="38" spans="1:26" x14ac:dyDescent="0.25">
      <c r="A38" s="150"/>
      <c r="B38" s="150"/>
      <c r="C38" s="150"/>
      <c r="D38" s="150" t="s">
        <v>205</v>
      </c>
      <c r="E38" s="150"/>
      <c r="F38" s="168"/>
      <c r="G38" s="153"/>
      <c r="H38" s="153">
        <f>ROUND((SUM(M25:M37))/1,2)</f>
        <v>0</v>
      </c>
      <c r="I38" s="153">
        <f>ROUND((SUM(I25:I37))/1,2)</f>
        <v>0</v>
      </c>
      <c r="J38" s="150"/>
      <c r="K38" s="150"/>
      <c r="L38" s="150">
        <f>ROUND((SUM(L25:L37))/1,2)</f>
        <v>0</v>
      </c>
      <c r="M38" s="150">
        <f>ROUND((SUM(M25:M37))/1,2)</f>
        <v>0</v>
      </c>
      <c r="N38" s="150"/>
      <c r="O38" s="150"/>
      <c r="P38" s="176">
        <f>ROUND((SUM(P25:P37))/1,2)</f>
        <v>0.01</v>
      </c>
      <c r="Q38" s="147"/>
      <c r="R38" s="147"/>
      <c r="S38" s="176">
        <f>ROUND((SUM(S25:S37))/1,2)</f>
        <v>0.06</v>
      </c>
      <c r="T38" s="147"/>
      <c r="U38" s="147"/>
      <c r="V38" s="147"/>
      <c r="W38" s="147"/>
      <c r="X38" s="147"/>
      <c r="Y38" s="147"/>
      <c r="Z38" s="147"/>
    </row>
    <row r="39" spans="1:26" x14ac:dyDescent="0.25">
      <c r="A39" s="1"/>
      <c r="B39" s="1"/>
      <c r="C39" s="1"/>
      <c r="D39" s="1"/>
      <c r="E39" s="1"/>
      <c r="F39" s="161"/>
      <c r="G39" s="143"/>
      <c r="H39" s="143"/>
      <c r="I39" s="143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0"/>
      <c r="B40" s="150"/>
      <c r="C40" s="150"/>
      <c r="D40" s="150" t="s">
        <v>206</v>
      </c>
      <c r="E40" s="150"/>
      <c r="F40" s="168"/>
      <c r="G40" s="151"/>
      <c r="H40" s="151"/>
      <c r="I40" s="151"/>
      <c r="J40" s="150"/>
      <c r="K40" s="150"/>
      <c r="L40" s="150"/>
      <c r="M40" s="150"/>
      <c r="N40" s="150"/>
      <c r="O40" s="150"/>
      <c r="P40" s="150"/>
      <c r="Q40" s="147"/>
      <c r="R40" s="147"/>
      <c r="S40" s="150"/>
      <c r="T40" s="147"/>
      <c r="U40" s="147"/>
      <c r="V40" s="147"/>
      <c r="W40" s="147"/>
      <c r="X40" s="147"/>
      <c r="Y40" s="147"/>
      <c r="Z40" s="147"/>
    </row>
    <row r="41" spans="1:26" ht="24.95" customHeight="1" x14ac:dyDescent="0.25">
      <c r="A41" s="172"/>
      <c r="B41" s="169" t="s">
        <v>245</v>
      </c>
      <c r="C41" s="173" t="s">
        <v>246</v>
      </c>
      <c r="D41" s="169" t="s">
        <v>247</v>
      </c>
      <c r="E41" s="169" t="s">
        <v>184</v>
      </c>
      <c r="F41" s="170">
        <v>25</v>
      </c>
      <c r="G41" s="171"/>
      <c r="H41" s="171"/>
      <c r="I41" s="171">
        <f t="shared" ref="I41:I55" si="4">ROUND(F41*(G41+H41),2)</f>
        <v>0</v>
      </c>
      <c r="J41" s="169">
        <f t="shared" ref="J41:J55" si="5">ROUND(F41*(N41),2)</f>
        <v>143.25</v>
      </c>
      <c r="K41" s="1">
        <f t="shared" ref="K41:K55" si="6">ROUND(F41*(O41),2)</f>
        <v>0</v>
      </c>
      <c r="L41" s="1">
        <f t="shared" ref="L41:L55" si="7">ROUND(F41*(G41),2)</f>
        <v>0</v>
      </c>
      <c r="M41" s="1"/>
      <c r="N41" s="1">
        <v>5.73</v>
      </c>
      <c r="O41" s="1"/>
      <c r="P41" s="168">
        <v>5.2999999999999998E-4</v>
      </c>
      <c r="Q41" s="174"/>
      <c r="R41" s="174">
        <v>5.2999999999999998E-4</v>
      </c>
      <c r="S41" s="150">
        <f>ROUND(F41*(R41),3)</f>
        <v>1.2999999999999999E-2</v>
      </c>
      <c r="V41" s="175"/>
      <c r="Z41">
        <v>0</v>
      </c>
    </row>
    <row r="42" spans="1:26" ht="24.95" customHeight="1" x14ac:dyDescent="0.25">
      <c r="A42" s="172"/>
      <c r="B42" s="169" t="s">
        <v>245</v>
      </c>
      <c r="C42" s="173" t="s">
        <v>248</v>
      </c>
      <c r="D42" s="169" t="s">
        <v>249</v>
      </c>
      <c r="E42" s="169" t="s">
        <v>184</v>
      </c>
      <c r="F42" s="170">
        <v>35</v>
      </c>
      <c r="G42" s="171"/>
      <c r="H42" s="171"/>
      <c r="I42" s="171">
        <f t="shared" si="4"/>
        <v>0</v>
      </c>
      <c r="J42" s="169">
        <f t="shared" si="5"/>
        <v>265.64999999999998</v>
      </c>
      <c r="K42" s="1">
        <f t="shared" si="6"/>
        <v>0</v>
      </c>
      <c r="L42" s="1">
        <f t="shared" si="7"/>
        <v>0</v>
      </c>
      <c r="M42" s="1"/>
      <c r="N42" s="1">
        <v>7.59</v>
      </c>
      <c r="O42" s="1"/>
      <c r="P42" s="168">
        <v>7.6000000000000004E-4</v>
      </c>
      <c r="Q42" s="174"/>
      <c r="R42" s="174">
        <v>7.6000000000000004E-4</v>
      </c>
      <c r="S42" s="150">
        <f>ROUND(F42*(R42),3)</f>
        <v>2.7E-2</v>
      </c>
      <c r="V42" s="175"/>
      <c r="Z42">
        <v>0</v>
      </c>
    </row>
    <row r="43" spans="1:26" ht="24.95" customHeight="1" x14ac:dyDescent="0.25">
      <c r="A43" s="172"/>
      <c r="B43" s="169" t="s">
        <v>245</v>
      </c>
      <c r="C43" s="173" t="s">
        <v>250</v>
      </c>
      <c r="D43" s="169" t="s">
        <v>251</v>
      </c>
      <c r="E43" s="169" t="s">
        <v>110</v>
      </c>
      <c r="F43" s="170">
        <v>6</v>
      </c>
      <c r="G43" s="171"/>
      <c r="H43" s="171"/>
      <c r="I43" s="171">
        <f t="shared" si="4"/>
        <v>0</v>
      </c>
      <c r="J43" s="169">
        <f t="shared" si="5"/>
        <v>38.64</v>
      </c>
      <c r="K43" s="1">
        <f t="shared" si="6"/>
        <v>0</v>
      </c>
      <c r="L43" s="1">
        <f t="shared" si="7"/>
        <v>0</v>
      </c>
      <c r="M43" s="1"/>
      <c r="N43" s="1">
        <v>6.44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245</v>
      </c>
      <c r="C44" s="173" t="s">
        <v>252</v>
      </c>
      <c r="D44" s="169" t="s">
        <v>253</v>
      </c>
      <c r="E44" s="169" t="s">
        <v>184</v>
      </c>
      <c r="F44" s="170">
        <v>60</v>
      </c>
      <c r="G44" s="171"/>
      <c r="H44" s="171"/>
      <c r="I44" s="171">
        <f t="shared" si="4"/>
        <v>0</v>
      </c>
      <c r="J44" s="169">
        <f t="shared" si="5"/>
        <v>81</v>
      </c>
      <c r="K44" s="1">
        <f t="shared" si="6"/>
        <v>0</v>
      </c>
      <c r="L44" s="1">
        <f t="shared" si="7"/>
        <v>0</v>
      </c>
      <c r="M44" s="1"/>
      <c r="N44" s="1">
        <v>1.35</v>
      </c>
      <c r="O44" s="1"/>
      <c r="P44" s="168">
        <v>1.8000000000000001E-4</v>
      </c>
      <c r="Q44" s="174"/>
      <c r="R44" s="174">
        <v>1.8000000000000001E-4</v>
      </c>
      <c r="S44" s="150">
        <f>ROUND(F44*(R44),3)</f>
        <v>1.0999999999999999E-2</v>
      </c>
      <c r="V44" s="175"/>
      <c r="Z44">
        <v>0</v>
      </c>
    </row>
    <row r="45" spans="1:26" ht="24.95" customHeight="1" x14ac:dyDescent="0.25">
      <c r="A45" s="172"/>
      <c r="B45" s="169" t="s">
        <v>245</v>
      </c>
      <c r="C45" s="173" t="s">
        <v>254</v>
      </c>
      <c r="D45" s="169" t="s">
        <v>255</v>
      </c>
      <c r="E45" s="169" t="s">
        <v>184</v>
      </c>
      <c r="F45" s="170">
        <v>60</v>
      </c>
      <c r="G45" s="171"/>
      <c r="H45" s="171"/>
      <c r="I45" s="171">
        <f t="shared" si="4"/>
        <v>0</v>
      </c>
      <c r="J45" s="169">
        <f t="shared" si="5"/>
        <v>55.8</v>
      </c>
      <c r="K45" s="1">
        <f t="shared" si="6"/>
        <v>0</v>
      </c>
      <c r="L45" s="1">
        <f t="shared" si="7"/>
        <v>0</v>
      </c>
      <c r="M45" s="1"/>
      <c r="N45" s="1">
        <v>0.93</v>
      </c>
      <c r="O45" s="1"/>
      <c r="P45" s="168">
        <v>1.0000000000000001E-5</v>
      </c>
      <c r="Q45" s="174"/>
      <c r="R45" s="174">
        <v>1.0000000000000001E-5</v>
      </c>
      <c r="S45" s="150">
        <f>ROUND(F45*(R45),3)</f>
        <v>1E-3</v>
      </c>
      <c r="V45" s="175"/>
      <c r="Z45">
        <v>0</v>
      </c>
    </row>
    <row r="46" spans="1:26" ht="24.95" customHeight="1" x14ac:dyDescent="0.25">
      <c r="A46" s="172"/>
      <c r="B46" s="169" t="s">
        <v>245</v>
      </c>
      <c r="C46" s="173" t="s">
        <v>256</v>
      </c>
      <c r="D46" s="169" t="s">
        <v>257</v>
      </c>
      <c r="E46" s="169" t="s">
        <v>141</v>
      </c>
      <c r="F46" s="170">
        <v>0.7</v>
      </c>
      <c r="G46" s="177"/>
      <c r="H46" s="177"/>
      <c r="I46" s="177">
        <f t="shared" si="4"/>
        <v>0</v>
      </c>
      <c r="J46" s="169">
        <f t="shared" si="5"/>
        <v>6.61</v>
      </c>
      <c r="K46" s="1">
        <f t="shared" si="6"/>
        <v>0</v>
      </c>
      <c r="L46" s="1">
        <f t="shared" si="7"/>
        <v>0</v>
      </c>
      <c r="M46" s="1"/>
      <c r="N46" s="1">
        <v>9.4409797377586369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258</v>
      </c>
      <c r="C47" s="173" t="s">
        <v>259</v>
      </c>
      <c r="D47" s="169" t="s">
        <v>260</v>
      </c>
      <c r="E47" s="169" t="s">
        <v>261</v>
      </c>
      <c r="F47" s="170">
        <v>1</v>
      </c>
      <c r="G47" s="171"/>
      <c r="H47" s="171"/>
      <c r="I47" s="171">
        <f t="shared" si="4"/>
        <v>0</v>
      </c>
      <c r="J47" s="169">
        <f t="shared" si="5"/>
        <v>15.66</v>
      </c>
      <c r="K47" s="1">
        <f t="shared" si="6"/>
        <v>0</v>
      </c>
      <c r="L47" s="1">
        <f t="shared" si="7"/>
        <v>0</v>
      </c>
      <c r="M47" s="1"/>
      <c r="N47" s="1">
        <v>15.66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111</v>
      </c>
      <c r="C48" s="173" t="s">
        <v>262</v>
      </c>
      <c r="D48" s="169" t="s">
        <v>263</v>
      </c>
      <c r="E48" s="169" t="s">
        <v>110</v>
      </c>
      <c r="F48" s="170">
        <v>2</v>
      </c>
      <c r="G48" s="171"/>
      <c r="H48" s="171"/>
      <c r="I48" s="171">
        <f t="shared" si="4"/>
        <v>0</v>
      </c>
      <c r="J48" s="169">
        <f t="shared" si="5"/>
        <v>8.48</v>
      </c>
      <c r="K48" s="1">
        <f t="shared" si="6"/>
        <v>0</v>
      </c>
      <c r="L48" s="1">
        <f t="shared" si="7"/>
        <v>0</v>
      </c>
      <c r="M48" s="1"/>
      <c r="N48" s="1">
        <v>4.24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111</v>
      </c>
      <c r="C49" s="173" t="s">
        <v>264</v>
      </c>
      <c r="D49" s="169" t="s">
        <v>265</v>
      </c>
      <c r="E49" s="169" t="s">
        <v>110</v>
      </c>
      <c r="F49" s="170">
        <v>1</v>
      </c>
      <c r="G49" s="171"/>
      <c r="H49" s="171"/>
      <c r="I49" s="171">
        <f t="shared" si="4"/>
        <v>0</v>
      </c>
      <c r="J49" s="169">
        <f t="shared" si="5"/>
        <v>4.33</v>
      </c>
      <c r="K49" s="1">
        <f t="shared" si="6"/>
        <v>0</v>
      </c>
      <c r="L49" s="1">
        <f t="shared" si="7"/>
        <v>0</v>
      </c>
      <c r="M49" s="1"/>
      <c r="N49" s="1">
        <v>4.33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111</v>
      </c>
      <c r="C50" s="173" t="s">
        <v>266</v>
      </c>
      <c r="D50" s="169" t="s">
        <v>267</v>
      </c>
      <c r="E50" s="169" t="s">
        <v>110</v>
      </c>
      <c r="F50" s="170">
        <v>1</v>
      </c>
      <c r="G50" s="171"/>
      <c r="H50" s="171"/>
      <c r="I50" s="171">
        <f t="shared" si="4"/>
        <v>0</v>
      </c>
      <c r="J50" s="169">
        <f t="shared" si="5"/>
        <v>4.43</v>
      </c>
      <c r="K50" s="1">
        <f t="shared" si="6"/>
        <v>0</v>
      </c>
      <c r="L50" s="1">
        <f t="shared" si="7"/>
        <v>0</v>
      </c>
      <c r="M50" s="1"/>
      <c r="N50" s="1">
        <v>4.43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111</v>
      </c>
      <c r="C51" s="173" t="s">
        <v>268</v>
      </c>
      <c r="D51" s="169" t="s">
        <v>269</v>
      </c>
      <c r="E51" s="169" t="s">
        <v>110</v>
      </c>
      <c r="F51" s="170">
        <v>1</v>
      </c>
      <c r="G51" s="171"/>
      <c r="H51" s="171"/>
      <c r="I51" s="171">
        <f t="shared" si="4"/>
        <v>0</v>
      </c>
      <c r="J51" s="169">
        <f t="shared" si="5"/>
        <v>1.85</v>
      </c>
      <c r="K51" s="1">
        <f t="shared" si="6"/>
        <v>0</v>
      </c>
      <c r="L51" s="1">
        <f t="shared" si="7"/>
        <v>0</v>
      </c>
      <c r="M51" s="1"/>
      <c r="N51" s="1">
        <v>1.85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/>
      <c r="B52" s="169" t="s">
        <v>160</v>
      </c>
      <c r="C52" s="173" t="s">
        <v>270</v>
      </c>
      <c r="D52" s="169" t="s">
        <v>271</v>
      </c>
      <c r="E52" s="169" t="s">
        <v>110</v>
      </c>
      <c r="F52" s="170">
        <v>1</v>
      </c>
      <c r="G52" s="171"/>
      <c r="H52" s="171"/>
      <c r="I52" s="171">
        <f t="shared" si="4"/>
        <v>0</v>
      </c>
      <c r="J52" s="169">
        <f t="shared" si="5"/>
        <v>18.13</v>
      </c>
      <c r="K52" s="1">
        <f t="shared" si="6"/>
        <v>0</v>
      </c>
      <c r="L52" s="1">
        <f t="shared" si="7"/>
        <v>0</v>
      </c>
      <c r="M52" s="1"/>
      <c r="N52" s="1">
        <v>18.13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/>
      <c r="B53" s="169" t="s">
        <v>160</v>
      </c>
      <c r="C53" s="173" t="s">
        <v>272</v>
      </c>
      <c r="D53" s="169" t="s">
        <v>273</v>
      </c>
      <c r="E53" s="169" t="s">
        <v>110</v>
      </c>
      <c r="F53" s="170">
        <v>2</v>
      </c>
      <c r="G53" s="171"/>
      <c r="H53" s="171"/>
      <c r="I53" s="171">
        <f t="shared" si="4"/>
        <v>0</v>
      </c>
      <c r="J53" s="169">
        <f t="shared" si="5"/>
        <v>25.44</v>
      </c>
      <c r="K53" s="1">
        <f t="shared" si="6"/>
        <v>0</v>
      </c>
      <c r="L53" s="1">
        <f t="shared" si="7"/>
        <v>0</v>
      </c>
      <c r="M53" s="1"/>
      <c r="N53" s="1">
        <v>12.72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/>
      <c r="B54" s="169" t="s">
        <v>160</v>
      </c>
      <c r="C54" s="173" t="s">
        <v>274</v>
      </c>
      <c r="D54" s="169" t="s">
        <v>275</v>
      </c>
      <c r="E54" s="169" t="s">
        <v>110</v>
      </c>
      <c r="F54" s="170">
        <v>1</v>
      </c>
      <c r="G54" s="171"/>
      <c r="H54" s="171"/>
      <c r="I54" s="171">
        <f t="shared" si="4"/>
        <v>0</v>
      </c>
      <c r="J54" s="169">
        <f t="shared" si="5"/>
        <v>16.600000000000001</v>
      </c>
      <c r="K54" s="1">
        <f t="shared" si="6"/>
        <v>0</v>
      </c>
      <c r="L54" s="1">
        <f t="shared" si="7"/>
        <v>0</v>
      </c>
      <c r="M54" s="1"/>
      <c r="N54" s="1">
        <v>16.600000000000001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/>
      <c r="B55" s="169" t="s">
        <v>160</v>
      </c>
      <c r="C55" s="173" t="s">
        <v>276</v>
      </c>
      <c r="D55" s="169" t="s">
        <v>277</v>
      </c>
      <c r="E55" s="169" t="s">
        <v>110</v>
      </c>
      <c r="F55" s="170">
        <v>1</v>
      </c>
      <c r="G55" s="171"/>
      <c r="H55" s="171"/>
      <c r="I55" s="171">
        <f t="shared" si="4"/>
        <v>0</v>
      </c>
      <c r="J55" s="169">
        <f t="shared" si="5"/>
        <v>3.55</v>
      </c>
      <c r="K55" s="1">
        <f t="shared" si="6"/>
        <v>0</v>
      </c>
      <c r="L55" s="1">
        <f t="shared" si="7"/>
        <v>0</v>
      </c>
      <c r="M55" s="1"/>
      <c r="N55" s="1">
        <v>3.55</v>
      </c>
      <c r="O55" s="1"/>
      <c r="P55" s="161"/>
      <c r="Q55" s="174"/>
      <c r="R55" s="174"/>
      <c r="S55" s="150"/>
      <c r="V55" s="175"/>
      <c r="Z55">
        <v>0</v>
      </c>
    </row>
    <row r="56" spans="1:26" x14ac:dyDescent="0.25">
      <c r="A56" s="150"/>
      <c r="B56" s="150"/>
      <c r="C56" s="150"/>
      <c r="D56" s="150" t="s">
        <v>206</v>
      </c>
      <c r="E56" s="150"/>
      <c r="F56" s="168"/>
      <c r="G56" s="153"/>
      <c r="H56" s="153">
        <f>ROUND((SUM(M40:M55))/1,2)</f>
        <v>0</v>
      </c>
      <c r="I56" s="153">
        <f>ROUND((SUM(I40:I55))/1,2)</f>
        <v>0</v>
      </c>
      <c r="J56" s="150"/>
      <c r="K56" s="150"/>
      <c r="L56" s="150">
        <f>ROUND((SUM(L40:L55))/1,2)</f>
        <v>0</v>
      </c>
      <c r="M56" s="150">
        <f>ROUND((SUM(M40:M55))/1,2)</f>
        <v>0</v>
      </c>
      <c r="N56" s="150"/>
      <c r="O56" s="150"/>
      <c r="P56" s="176">
        <f>ROUND((SUM(P40:P55))/1,2)</f>
        <v>0</v>
      </c>
      <c r="Q56" s="147"/>
      <c r="R56" s="147"/>
      <c r="S56" s="176">
        <f>ROUND((SUM(S40:S55))/1,2)</f>
        <v>0.05</v>
      </c>
      <c r="T56" s="147"/>
      <c r="U56" s="147"/>
      <c r="V56" s="147"/>
      <c r="W56" s="147"/>
      <c r="X56" s="147"/>
      <c r="Y56" s="147"/>
      <c r="Z56" s="147"/>
    </row>
    <row r="57" spans="1:26" x14ac:dyDescent="0.25">
      <c r="A57" s="1"/>
      <c r="B57" s="1"/>
      <c r="C57" s="1"/>
      <c r="D57" s="1"/>
      <c r="E57" s="1"/>
      <c r="F57" s="161"/>
      <c r="G57" s="143"/>
      <c r="H57" s="143"/>
      <c r="I57" s="143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0"/>
      <c r="B58" s="150"/>
      <c r="C58" s="150"/>
      <c r="D58" s="150" t="s">
        <v>207</v>
      </c>
      <c r="E58" s="150"/>
      <c r="F58" s="168"/>
      <c r="G58" s="151"/>
      <c r="H58" s="151"/>
      <c r="I58" s="151"/>
      <c r="J58" s="150"/>
      <c r="K58" s="150"/>
      <c r="L58" s="150"/>
      <c r="M58" s="150"/>
      <c r="N58" s="150"/>
      <c r="O58" s="150"/>
      <c r="P58" s="150"/>
      <c r="Q58" s="147"/>
      <c r="R58" s="147"/>
      <c r="S58" s="150"/>
      <c r="T58" s="147"/>
      <c r="U58" s="147"/>
      <c r="V58" s="147"/>
      <c r="W58" s="147"/>
      <c r="X58" s="147"/>
      <c r="Y58" s="147"/>
      <c r="Z58" s="147"/>
    </row>
    <row r="59" spans="1:26" ht="24.95" customHeight="1" x14ac:dyDescent="0.25">
      <c r="A59" s="172"/>
      <c r="B59" s="169" t="s">
        <v>278</v>
      </c>
      <c r="C59" s="173" t="s">
        <v>279</v>
      </c>
      <c r="D59" s="169" t="s">
        <v>280</v>
      </c>
      <c r="E59" s="169" t="s">
        <v>281</v>
      </c>
      <c r="F59" s="170">
        <v>3</v>
      </c>
      <c r="G59" s="171"/>
      <c r="H59" s="171"/>
      <c r="I59" s="171">
        <f t="shared" ref="I59:I70" si="8">ROUND(F59*(G59+H59),2)</f>
        <v>0</v>
      </c>
      <c r="J59" s="169">
        <f t="shared" ref="J59:J70" si="9">ROUND(F59*(N59),2)</f>
        <v>88.77</v>
      </c>
      <c r="K59" s="1">
        <f t="shared" ref="K59:K70" si="10">ROUND(F59*(O59),2)</f>
        <v>0</v>
      </c>
      <c r="L59" s="1">
        <f t="shared" ref="L59:L65" si="11">ROUND(F59*(G59),2)</f>
        <v>0</v>
      </c>
      <c r="M59" s="1"/>
      <c r="N59" s="1">
        <v>29.59</v>
      </c>
      <c r="O59" s="1"/>
      <c r="P59" s="168">
        <v>6.6E-4</v>
      </c>
      <c r="Q59" s="174"/>
      <c r="R59" s="174">
        <v>6.6E-4</v>
      </c>
      <c r="S59" s="150">
        <f>ROUND(F59*(R59),3)</f>
        <v>2E-3</v>
      </c>
      <c r="V59" s="175"/>
      <c r="Z59">
        <v>0</v>
      </c>
    </row>
    <row r="60" spans="1:26" ht="24.95" customHeight="1" x14ac:dyDescent="0.25">
      <c r="A60" s="172"/>
      <c r="B60" s="169" t="s">
        <v>278</v>
      </c>
      <c r="C60" s="173" t="s">
        <v>282</v>
      </c>
      <c r="D60" s="169" t="s">
        <v>283</v>
      </c>
      <c r="E60" s="169" t="s">
        <v>281</v>
      </c>
      <c r="F60" s="170">
        <v>1</v>
      </c>
      <c r="G60" s="171"/>
      <c r="H60" s="171"/>
      <c r="I60" s="171">
        <f t="shared" si="8"/>
        <v>0</v>
      </c>
      <c r="J60" s="169">
        <f t="shared" si="9"/>
        <v>16.45</v>
      </c>
      <c r="K60" s="1">
        <f t="shared" si="10"/>
        <v>0</v>
      </c>
      <c r="L60" s="1">
        <f t="shared" si="11"/>
        <v>0</v>
      </c>
      <c r="M60" s="1"/>
      <c r="N60" s="1">
        <v>16.45</v>
      </c>
      <c r="O60" s="1"/>
      <c r="P60" s="168">
        <v>3.6999999999999999E-4</v>
      </c>
      <c r="Q60" s="174"/>
      <c r="R60" s="174">
        <v>3.6999999999999999E-4</v>
      </c>
      <c r="S60" s="150">
        <f>ROUND(F60*(R60),3)</f>
        <v>0</v>
      </c>
      <c r="V60" s="175"/>
      <c r="Z60">
        <v>0</v>
      </c>
    </row>
    <row r="61" spans="1:26" ht="24.95" customHeight="1" x14ac:dyDescent="0.25">
      <c r="A61" s="172"/>
      <c r="B61" s="169" t="s">
        <v>278</v>
      </c>
      <c r="C61" s="173" t="s">
        <v>284</v>
      </c>
      <c r="D61" s="169" t="s">
        <v>285</v>
      </c>
      <c r="E61" s="169" t="s">
        <v>281</v>
      </c>
      <c r="F61" s="170">
        <v>2</v>
      </c>
      <c r="G61" s="171"/>
      <c r="H61" s="171"/>
      <c r="I61" s="171">
        <f t="shared" si="8"/>
        <v>0</v>
      </c>
      <c r="J61" s="169">
        <f t="shared" si="9"/>
        <v>53.28</v>
      </c>
      <c r="K61" s="1">
        <f t="shared" si="10"/>
        <v>0</v>
      </c>
      <c r="L61" s="1">
        <f t="shared" si="11"/>
        <v>0</v>
      </c>
      <c r="M61" s="1"/>
      <c r="N61" s="1">
        <v>26.64</v>
      </c>
      <c r="O61" s="1"/>
      <c r="P61" s="168">
        <v>5.6999999999999998E-4</v>
      </c>
      <c r="Q61" s="174"/>
      <c r="R61" s="174">
        <v>5.6999999999999998E-4</v>
      </c>
      <c r="S61" s="150">
        <f>ROUND(F61*(R61),3)</f>
        <v>1E-3</v>
      </c>
      <c r="V61" s="175"/>
      <c r="Z61">
        <v>0</v>
      </c>
    </row>
    <row r="62" spans="1:26" ht="24.95" customHeight="1" x14ac:dyDescent="0.25">
      <c r="A62" s="172"/>
      <c r="B62" s="169" t="s">
        <v>278</v>
      </c>
      <c r="C62" s="173" t="s">
        <v>286</v>
      </c>
      <c r="D62" s="169" t="s">
        <v>287</v>
      </c>
      <c r="E62" s="169" t="s">
        <v>281</v>
      </c>
      <c r="F62" s="170">
        <v>1</v>
      </c>
      <c r="G62" s="171"/>
      <c r="H62" s="171"/>
      <c r="I62" s="171">
        <f t="shared" si="8"/>
        <v>0</v>
      </c>
      <c r="J62" s="169">
        <f t="shared" si="9"/>
        <v>37.96</v>
      </c>
      <c r="K62" s="1">
        <f t="shared" si="10"/>
        <v>0</v>
      </c>
      <c r="L62" s="1">
        <f t="shared" si="11"/>
        <v>0</v>
      </c>
      <c r="M62" s="1"/>
      <c r="N62" s="1">
        <v>37.96</v>
      </c>
      <c r="O62" s="1"/>
      <c r="P62" s="168">
        <v>6.6E-4</v>
      </c>
      <c r="Q62" s="174"/>
      <c r="R62" s="174">
        <v>6.6E-4</v>
      </c>
      <c r="S62" s="150">
        <f>ROUND(F62*(R62),3)</f>
        <v>1E-3</v>
      </c>
      <c r="V62" s="175"/>
      <c r="Z62">
        <v>0</v>
      </c>
    </row>
    <row r="63" spans="1:26" ht="24.95" customHeight="1" x14ac:dyDescent="0.25">
      <c r="A63" s="172"/>
      <c r="B63" s="169" t="s">
        <v>278</v>
      </c>
      <c r="C63" s="173" t="s">
        <v>288</v>
      </c>
      <c r="D63" s="169" t="s">
        <v>289</v>
      </c>
      <c r="E63" s="169" t="s">
        <v>110</v>
      </c>
      <c r="F63" s="170">
        <v>2</v>
      </c>
      <c r="G63" s="171"/>
      <c r="H63" s="171"/>
      <c r="I63" s="171">
        <f t="shared" si="8"/>
        <v>0</v>
      </c>
      <c r="J63" s="169">
        <f t="shared" si="9"/>
        <v>14.66</v>
      </c>
      <c r="K63" s="1">
        <f t="shared" si="10"/>
        <v>0</v>
      </c>
      <c r="L63" s="1">
        <f t="shared" si="11"/>
        <v>0</v>
      </c>
      <c r="M63" s="1"/>
      <c r="N63" s="1">
        <v>7.33</v>
      </c>
      <c r="O63" s="1"/>
      <c r="P63" s="168">
        <v>1.2E-4</v>
      </c>
      <c r="Q63" s="174"/>
      <c r="R63" s="174">
        <v>1.2E-4</v>
      </c>
      <c r="S63" s="150">
        <f>ROUND(F63*(R63),3)</f>
        <v>0</v>
      </c>
      <c r="V63" s="175"/>
      <c r="Z63">
        <v>0</v>
      </c>
    </row>
    <row r="64" spans="1:26" ht="24.95" customHeight="1" x14ac:dyDescent="0.25">
      <c r="A64" s="172"/>
      <c r="B64" s="169" t="s">
        <v>278</v>
      </c>
      <c r="C64" s="173" t="s">
        <v>290</v>
      </c>
      <c r="D64" s="169" t="s">
        <v>291</v>
      </c>
      <c r="E64" s="169" t="s">
        <v>141</v>
      </c>
      <c r="F64" s="170">
        <v>0.3</v>
      </c>
      <c r="G64" s="177"/>
      <c r="H64" s="177"/>
      <c r="I64" s="177">
        <f t="shared" si="8"/>
        <v>0</v>
      </c>
      <c r="J64" s="169">
        <f t="shared" si="9"/>
        <v>2.64</v>
      </c>
      <c r="K64" s="1">
        <f t="shared" si="10"/>
        <v>0</v>
      </c>
      <c r="L64" s="1">
        <f t="shared" si="11"/>
        <v>0</v>
      </c>
      <c r="M64" s="1"/>
      <c r="N64" s="1">
        <v>8.786929755926133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160</v>
      </c>
      <c r="C65" s="173" t="s">
        <v>292</v>
      </c>
      <c r="D65" s="169" t="s">
        <v>293</v>
      </c>
      <c r="E65" s="169" t="s">
        <v>110</v>
      </c>
      <c r="F65" s="170">
        <v>2</v>
      </c>
      <c r="G65" s="171"/>
      <c r="H65" s="171"/>
      <c r="I65" s="171">
        <f t="shared" si="8"/>
        <v>0</v>
      </c>
      <c r="J65" s="169">
        <f t="shared" si="9"/>
        <v>108.78</v>
      </c>
      <c r="K65" s="1">
        <f t="shared" si="10"/>
        <v>0</v>
      </c>
      <c r="L65" s="1">
        <f t="shared" si="11"/>
        <v>0</v>
      </c>
      <c r="M65" s="1"/>
      <c r="N65" s="1">
        <v>54.39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191</v>
      </c>
      <c r="C66" s="173" t="s">
        <v>294</v>
      </c>
      <c r="D66" s="169" t="s">
        <v>295</v>
      </c>
      <c r="E66" s="169" t="s">
        <v>110</v>
      </c>
      <c r="F66" s="170">
        <v>2</v>
      </c>
      <c r="G66" s="171"/>
      <c r="H66" s="171"/>
      <c r="I66" s="171">
        <f t="shared" si="8"/>
        <v>0</v>
      </c>
      <c r="J66" s="169">
        <f t="shared" si="9"/>
        <v>45.06</v>
      </c>
      <c r="K66" s="1">
        <f t="shared" si="10"/>
        <v>0</v>
      </c>
      <c r="L66" s="1"/>
      <c r="M66" s="1">
        <f>ROUND(F66*(G66),2)</f>
        <v>0</v>
      </c>
      <c r="N66" s="1">
        <v>22.53</v>
      </c>
      <c r="O66" s="1"/>
      <c r="P66" s="168">
        <v>7.6E-3</v>
      </c>
      <c r="Q66" s="174"/>
      <c r="R66" s="174">
        <v>7.6E-3</v>
      </c>
      <c r="S66" s="150">
        <f>ROUND(F66*(R66),3)</f>
        <v>1.4999999999999999E-2</v>
      </c>
      <c r="V66" s="175"/>
      <c r="Z66">
        <v>0</v>
      </c>
    </row>
    <row r="67" spans="1:26" ht="24.95" customHeight="1" x14ac:dyDescent="0.25">
      <c r="A67" s="172"/>
      <c r="B67" s="169" t="s">
        <v>114</v>
      </c>
      <c r="C67" s="173" t="s">
        <v>296</v>
      </c>
      <c r="D67" s="169" t="s">
        <v>297</v>
      </c>
      <c r="E67" s="169" t="s">
        <v>110</v>
      </c>
      <c r="F67" s="170">
        <v>1</v>
      </c>
      <c r="G67" s="171"/>
      <c r="H67" s="171"/>
      <c r="I67" s="171">
        <f t="shared" si="8"/>
        <v>0</v>
      </c>
      <c r="J67" s="169">
        <f t="shared" si="9"/>
        <v>226.6</v>
      </c>
      <c r="K67" s="1">
        <f t="shared" si="10"/>
        <v>0</v>
      </c>
      <c r="L67" s="1"/>
      <c r="M67" s="1">
        <f>ROUND(F67*(G67),2)</f>
        <v>0</v>
      </c>
      <c r="N67" s="1">
        <v>226.6</v>
      </c>
      <c r="O67" s="1"/>
      <c r="P67" s="168">
        <v>0.03</v>
      </c>
      <c r="Q67" s="174"/>
      <c r="R67" s="174">
        <v>0.03</v>
      </c>
      <c r="S67" s="150">
        <f>ROUND(F67*(R67),3)</f>
        <v>0.03</v>
      </c>
      <c r="V67" s="175"/>
      <c r="Z67">
        <v>0</v>
      </c>
    </row>
    <row r="68" spans="1:26" ht="24.95" customHeight="1" x14ac:dyDescent="0.25">
      <c r="A68" s="172"/>
      <c r="B68" s="169" t="s">
        <v>166</v>
      </c>
      <c r="C68" s="173" t="s">
        <v>298</v>
      </c>
      <c r="D68" s="169" t="s">
        <v>299</v>
      </c>
      <c r="E68" s="169" t="s">
        <v>110</v>
      </c>
      <c r="F68" s="170">
        <v>3</v>
      </c>
      <c r="G68" s="171"/>
      <c r="H68" s="171"/>
      <c r="I68" s="171">
        <f t="shared" si="8"/>
        <v>0</v>
      </c>
      <c r="J68" s="169">
        <f t="shared" si="9"/>
        <v>181.41</v>
      </c>
      <c r="K68" s="1">
        <f t="shared" si="10"/>
        <v>0</v>
      </c>
      <c r="L68" s="1"/>
      <c r="M68" s="1">
        <f>ROUND(F68*(G68),2)</f>
        <v>0</v>
      </c>
      <c r="N68" s="1">
        <v>60.47</v>
      </c>
      <c r="O68" s="1"/>
      <c r="P68" s="168">
        <v>1.4999999999999999E-2</v>
      </c>
      <c r="Q68" s="174"/>
      <c r="R68" s="174">
        <v>1.4999999999999999E-2</v>
      </c>
      <c r="S68" s="150">
        <f>ROUND(F68*(R68),3)</f>
        <v>4.4999999999999998E-2</v>
      </c>
      <c r="V68" s="175"/>
      <c r="Z68">
        <v>0</v>
      </c>
    </row>
    <row r="69" spans="1:26" ht="24.95" customHeight="1" x14ac:dyDescent="0.25">
      <c r="A69" s="172"/>
      <c r="B69" s="169" t="s">
        <v>166</v>
      </c>
      <c r="C69" s="173" t="s">
        <v>300</v>
      </c>
      <c r="D69" s="169" t="s">
        <v>301</v>
      </c>
      <c r="E69" s="169" t="s">
        <v>110</v>
      </c>
      <c r="F69" s="170">
        <v>2</v>
      </c>
      <c r="G69" s="171"/>
      <c r="H69" s="171"/>
      <c r="I69" s="171">
        <f t="shared" si="8"/>
        <v>0</v>
      </c>
      <c r="J69" s="169">
        <f t="shared" si="9"/>
        <v>48.2</v>
      </c>
      <c r="K69" s="1">
        <f t="shared" si="10"/>
        <v>0</v>
      </c>
      <c r="L69" s="1"/>
      <c r="M69" s="1">
        <f>ROUND(F69*(G69),2)</f>
        <v>0</v>
      </c>
      <c r="N69" s="1">
        <v>24.1</v>
      </c>
      <c r="O69" s="1"/>
      <c r="P69" s="168">
        <v>1.4500000000000001E-2</v>
      </c>
      <c r="Q69" s="174"/>
      <c r="R69" s="174">
        <v>1.4500000000000001E-2</v>
      </c>
      <c r="S69" s="150">
        <f>ROUND(F69*(R69),3)</f>
        <v>2.9000000000000001E-2</v>
      </c>
      <c r="V69" s="175"/>
      <c r="Z69">
        <v>0</v>
      </c>
    </row>
    <row r="70" spans="1:26" ht="24.95" customHeight="1" x14ac:dyDescent="0.25">
      <c r="A70" s="172"/>
      <c r="B70" s="169" t="s">
        <v>166</v>
      </c>
      <c r="C70" s="173" t="s">
        <v>302</v>
      </c>
      <c r="D70" s="169" t="s">
        <v>303</v>
      </c>
      <c r="E70" s="169" t="s">
        <v>110</v>
      </c>
      <c r="F70" s="170">
        <v>1</v>
      </c>
      <c r="G70" s="171"/>
      <c r="H70" s="171"/>
      <c r="I70" s="171">
        <f t="shared" si="8"/>
        <v>0</v>
      </c>
      <c r="J70" s="169">
        <f t="shared" si="9"/>
        <v>48.26</v>
      </c>
      <c r="K70" s="1">
        <f t="shared" si="10"/>
        <v>0</v>
      </c>
      <c r="L70" s="1"/>
      <c r="M70" s="1">
        <f>ROUND(F70*(G70),2)</f>
        <v>0</v>
      </c>
      <c r="N70" s="1">
        <v>48.26</v>
      </c>
      <c r="O70" s="1"/>
      <c r="P70" s="168">
        <v>2.8000000000000001E-2</v>
      </c>
      <c r="Q70" s="174"/>
      <c r="R70" s="174">
        <v>2.8000000000000001E-2</v>
      </c>
      <c r="S70" s="150">
        <f>ROUND(F70*(R70),3)</f>
        <v>2.8000000000000001E-2</v>
      </c>
      <c r="V70" s="175"/>
      <c r="Z70">
        <v>0</v>
      </c>
    </row>
    <row r="71" spans="1:26" x14ac:dyDescent="0.25">
      <c r="A71" s="150"/>
      <c r="B71" s="150"/>
      <c r="C71" s="150"/>
      <c r="D71" s="150" t="s">
        <v>207</v>
      </c>
      <c r="E71" s="150"/>
      <c r="F71" s="168"/>
      <c r="G71" s="153"/>
      <c r="H71" s="153"/>
      <c r="I71" s="153">
        <f>ROUND((SUM(I58:I70))/1,2)</f>
        <v>0</v>
      </c>
      <c r="J71" s="150"/>
      <c r="K71" s="150"/>
      <c r="L71" s="150">
        <f>ROUND((SUM(L58:L70))/1,2)</f>
        <v>0</v>
      </c>
      <c r="M71" s="150">
        <f>ROUND((SUM(M58:M70))/1,2)</f>
        <v>0</v>
      </c>
      <c r="N71" s="150"/>
      <c r="O71" s="150"/>
      <c r="P71" s="176"/>
      <c r="S71" s="168">
        <f>ROUND((SUM(S58:S70))/1,2)</f>
        <v>0.15</v>
      </c>
      <c r="V71">
        <f>ROUND((SUM(V58:V70))/1,2)</f>
        <v>0</v>
      </c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2" t="s">
        <v>73</v>
      </c>
      <c r="E73" s="150"/>
      <c r="F73" s="168"/>
      <c r="G73" s="153"/>
      <c r="H73" s="153">
        <f>ROUND((SUM(M17:M72))/2,2)</f>
        <v>0</v>
      </c>
      <c r="I73" s="153">
        <f>ROUND((SUM(I17:I72))/2,2)</f>
        <v>0</v>
      </c>
      <c r="J73" s="150"/>
      <c r="K73" s="150"/>
      <c r="L73" s="150">
        <f>ROUND((SUM(L17:L72))/2,2)</f>
        <v>0</v>
      </c>
      <c r="M73" s="150">
        <f>ROUND((SUM(M17:M72))/2,2)</f>
        <v>0</v>
      </c>
      <c r="N73" s="150"/>
      <c r="O73" s="150"/>
      <c r="P73" s="176"/>
      <c r="S73" s="176">
        <f>ROUND((SUM(S17:S72))/2,2)</f>
        <v>0.27</v>
      </c>
      <c r="V73">
        <f>ROUND((SUM(V17:V72))/2,2)</f>
        <v>0</v>
      </c>
    </row>
    <row r="74" spans="1:26" x14ac:dyDescent="0.25">
      <c r="A74" s="178"/>
      <c r="B74" s="178"/>
      <c r="C74" s="178"/>
      <c r="D74" s="178" t="s">
        <v>79</v>
      </c>
      <c r="E74" s="178"/>
      <c r="F74" s="179"/>
      <c r="G74" s="180"/>
      <c r="H74" s="180">
        <f>ROUND((SUM(M9:M73))/3,2)</f>
        <v>0</v>
      </c>
      <c r="I74" s="180">
        <f>ROUND((SUM(I9:I73))/3,2)</f>
        <v>0</v>
      </c>
      <c r="J74" s="178"/>
      <c r="K74" s="178">
        <f>ROUND((SUM(K9:K73))/3,2)</f>
        <v>0</v>
      </c>
      <c r="L74" s="178">
        <f>ROUND((SUM(L9:L73))/3,2)</f>
        <v>0</v>
      </c>
      <c r="M74" s="178">
        <f>ROUND((SUM(M9:M73))/3,2)</f>
        <v>0</v>
      </c>
      <c r="N74" s="178"/>
      <c r="O74" s="178"/>
      <c r="P74" s="179"/>
      <c r="Q74" s="181"/>
      <c r="R74" s="181"/>
      <c r="S74" s="179">
        <f>ROUND((SUM(S9:S73))/3,2)</f>
        <v>0.27</v>
      </c>
      <c r="T74" s="181"/>
      <c r="U74" s="181"/>
      <c r="V74" s="181">
        <f>ROUND((SUM(V9:V73))/3,2)</f>
        <v>0</v>
      </c>
      <c r="Z74">
        <f>(SUM(Z9:Z73))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dostavanej telocvične / SO 02 - Vnútorný vodovod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304</v>
      </c>
      <c r="C3" s="35"/>
      <c r="D3" s="36"/>
      <c r="E3" s="36"/>
      <c r="F3" s="36"/>
      <c r="G3" s="16"/>
      <c r="H3" s="16"/>
      <c r="I3" s="37" t="s">
        <v>18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20</v>
      </c>
      <c r="J4" s="30"/>
    </row>
    <row r="5" spans="1:23" ht="18" customHeight="1" thickBot="1" x14ac:dyDescent="0.3">
      <c r="A5" s="11"/>
      <c r="B5" s="38" t="s">
        <v>21</v>
      </c>
      <c r="C5" s="19"/>
      <c r="D5" s="16"/>
      <c r="E5" s="16"/>
      <c r="F5" s="39" t="s">
        <v>22</v>
      </c>
      <c r="G5" s="16"/>
      <c r="H5" s="16"/>
      <c r="I5" s="37" t="s">
        <v>23</v>
      </c>
      <c r="J5" s="40" t="s">
        <v>24</v>
      </c>
    </row>
    <row r="6" spans="1:23" ht="20.100000000000001" customHeight="1" thickTop="1" x14ac:dyDescent="0.25">
      <c r="A6" s="11"/>
      <c r="B6" s="201" t="s">
        <v>25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28</v>
      </c>
      <c r="C7" s="42"/>
      <c r="D7" s="17"/>
      <c r="E7" s="17"/>
      <c r="F7" s="17"/>
      <c r="G7" s="50" t="s">
        <v>29</v>
      </c>
      <c r="H7" s="17"/>
      <c r="I7" s="28"/>
      <c r="J7" s="43"/>
    </row>
    <row r="8" spans="1:23" ht="20.100000000000001" customHeight="1" x14ac:dyDescent="0.25">
      <c r="A8" s="11"/>
      <c r="B8" s="204" t="s">
        <v>26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00000000000001" customHeight="1" x14ac:dyDescent="0.25">
      <c r="A10" s="11"/>
      <c r="B10" s="204" t="s">
        <v>27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30</v>
      </c>
      <c r="C15" s="84" t="s">
        <v>6</v>
      </c>
      <c r="D15" s="84" t="s">
        <v>56</v>
      </c>
      <c r="E15" s="85" t="s">
        <v>57</v>
      </c>
      <c r="F15" s="97" t="s">
        <v>58</v>
      </c>
      <c r="G15" s="51" t="s">
        <v>35</v>
      </c>
      <c r="H15" s="54" t="s">
        <v>36</v>
      </c>
      <c r="I15" s="26"/>
      <c r="J15" s="48"/>
    </row>
    <row r="16" spans="1:23" ht="18" customHeight="1" x14ac:dyDescent="0.25">
      <c r="A16" s="11"/>
      <c r="B16" s="86">
        <v>1</v>
      </c>
      <c r="C16" s="87" t="s">
        <v>31</v>
      </c>
      <c r="D16" s="88">
        <f>'Rekap 14490'!B14</f>
        <v>0</v>
      </c>
      <c r="E16" s="89">
        <f>'Rekap 14490'!C14</f>
        <v>0</v>
      </c>
      <c r="F16" s="98">
        <f>'Rekap 14490'!D14</f>
        <v>0</v>
      </c>
      <c r="G16" s="52">
        <v>6</v>
      </c>
      <c r="H16" s="107" t="s">
        <v>203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32</v>
      </c>
      <c r="D17" s="70">
        <f>'Rekap 14490'!B20</f>
        <v>0</v>
      </c>
      <c r="E17" s="68">
        <f>'Rekap 14490'!C20</f>
        <v>0</v>
      </c>
      <c r="F17" s="73">
        <f>'Rekap 14490'!D20</f>
        <v>0</v>
      </c>
      <c r="G17" s="53">
        <v>7</v>
      </c>
      <c r="H17" s="108" t="s">
        <v>37</v>
      </c>
      <c r="I17" s="121"/>
      <c r="J17" s="119">
        <f>'SO 14490'!Z70</f>
        <v>0</v>
      </c>
    </row>
    <row r="18" spans="1:26" ht="18" customHeight="1" x14ac:dyDescent="0.25">
      <c r="A18" s="11"/>
      <c r="B18" s="60">
        <v>3</v>
      </c>
      <c r="C18" s="64" t="s">
        <v>33</v>
      </c>
      <c r="D18" s="71">
        <f>'Rekap 14490'!B24</f>
        <v>0</v>
      </c>
      <c r="E18" s="69">
        <f>'Rekap 14490'!C24</f>
        <v>0</v>
      </c>
      <c r="F18" s="74">
        <f>'Rekap 14490'!D24</f>
        <v>0</v>
      </c>
      <c r="G18" s="53">
        <v>8</v>
      </c>
      <c r="H18" s="108" t="s">
        <v>38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34</v>
      </c>
      <c r="D20" s="72"/>
      <c r="E20" s="92"/>
      <c r="F20" s="99">
        <f>SUM(F16:F19)</f>
        <v>0</v>
      </c>
      <c r="G20" s="53">
        <v>10</v>
      </c>
      <c r="H20" s="108" t="s">
        <v>34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7</v>
      </c>
      <c r="D21" s="67"/>
      <c r="E21" s="18"/>
      <c r="F21" s="90"/>
      <c r="G21" s="57" t="s">
        <v>52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47</v>
      </c>
      <c r="D22" s="79"/>
      <c r="E22" s="81" t="s">
        <v>50</v>
      </c>
      <c r="F22" s="73">
        <f>((F16*U22*0)+(F17*V22*0)+(F18*W22*0))/100</f>
        <v>0</v>
      </c>
      <c r="G22" s="52">
        <v>16</v>
      </c>
      <c r="H22" s="107" t="s">
        <v>53</v>
      </c>
      <c r="I22" s="122" t="s">
        <v>50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1" t="s">
        <v>51</v>
      </c>
      <c r="F23" s="74">
        <f>((F16*U23*0)+(F17*V23*0)+(F18*W23*0))/100</f>
        <v>0</v>
      </c>
      <c r="G23" s="53">
        <v>17</v>
      </c>
      <c r="H23" s="108" t="s">
        <v>54</v>
      </c>
      <c r="I23" s="122" t="s">
        <v>50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1" t="s">
        <v>50</v>
      </c>
      <c r="F24" s="74">
        <f>((F16*U24*0)+(F17*V24*0)+(F18*W24*0))/100</f>
        <v>0</v>
      </c>
      <c r="G24" s="53">
        <v>18</v>
      </c>
      <c r="H24" s="108" t="s">
        <v>55</v>
      </c>
      <c r="I24" s="122" t="s">
        <v>51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34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61</v>
      </c>
      <c r="D27" s="128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41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42</v>
      </c>
      <c r="I29" s="115">
        <f>J28-SUM('SO 14490'!K9:'SO 14490'!K69)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43</v>
      </c>
      <c r="I30" s="81">
        <f>SUM('SO 14490'!K9:'SO 14490'!K69)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44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45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59</v>
      </c>
      <c r="E33" s="15"/>
      <c r="F33" s="95"/>
      <c r="G33" s="103">
        <v>26</v>
      </c>
      <c r="H33" s="134" t="s">
        <v>60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10</vt:i4>
      </vt:variant>
    </vt:vector>
  </HeadingPairs>
  <TitlesOfParts>
    <vt:vector size="27" baseType="lpstr">
      <vt:lpstr>Rekapitulácia</vt:lpstr>
      <vt:lpstr>Krycí list stavby</vt:lpstr>
      <vt:lpstr>Kryci_list 14486</vt:lpstr>
      <vt:lpstr>Rekap 14486</vt:lpstr>
      <vt:lpstr>SO 14486</vt:lpstr>
      <vt:lpstr>Kryci_list 14488</vt:lpstr>
      <vt:lpstr>Rekap 14488</vt:lpstr>
      <vt:lpstr>SO 14488</vt:lpstr>
      <vt:lpstr>Kryci_list 14490</vt:lpstr>
      <vt:lpstr>Rekap 14490</vt:lpstr>
      <vt:lpstr>SO 14490</vt:lpstr>
      <vt:lpstr>Kryci_list 14493</vt:lpstr>
      <vt:lpstr>Rekap 14493</vt:lpstr>
      <vt:lpstr>SO 14493</vt:lpstr>
      <vt:lpstr>Kryci_list 14494</vt:lpstr>
      <vt:lpstr>Rekap 14494</vt:lpstr>
      <vt:lpstr>SO 14494</vt:lpstr>
      <vt:lpstr>'Rekap 14486'!Názvy_tlače</vt:lpstr>
      <vt:lpstr>'Rekap 14488'!Názvy_tlače</vt:lpstr>
      <vt:lpstr>'Rekap 14490'!Názvy_tlače</vt:lpstr>
      <vt:lpstr>'Rekap 14493'!Názvy_tlače</vt:lpstr>
      <vt:lpstr>'Rekap 14494'!Názvy_tlače</vt:lpstr>
      <vt:lpstr>'SO 14486'!Názvy_tlače</vt:lpstr>
      <vt:lpstr>'SO 14488'!Názvy_tlače</vt:lpstr>
      <vt:lpstr>'SO 14490'!Názvy_tlače</vt:lpstr>
      <vt:lpstr>'SO 14493'!Názvy_tlače</vt:lpstr>
      <vt:lpstr>'SO 14494'!Názvy_tlače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2019-11-26T11:01:05Z</dcterms:created>
  <dcterms:modified xsi:type="dcterms:W3CDTF">2019-11-26T11:16:32Z</dcterms:modified>
</cp:coreProperties>
</file>