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ZŠ Kukučínka\Leto 2014 -podlahy\E mail\"/>
    </mc:Choice>
  </mc:AlternateContent>
  <bookViews>
    <workbookView xWindow="0" yWindow="0" windowWidth="30720" windowHeight="15045"/>
  </bookViews>
  <sheets>
    <sheet name="Rekapitulácia" sheetId="1" r:id="rId1"/>
    <sheet name="Kryci_list 10221" sheetId="2" r:id="rId2"/>
    <sheet name="Rekap 10221" sheetId="3" r:id="rId3"/>
    <sheet name="SO 10221" sheetId="4" r:id="rId4"/>
    <sheet name="Kryci_list 10222" sheetId="5" r:id="rId5"/>
    <sheet name="Rekap 10222" sheetId="6" r:id="rId6"/>
    <sheet name="SO 10222" sheetId="7" r:id="rId7"/>
    <sheet name="Krycí list stavby" sheetId="8" r:id="rId8"/>
  </sheets>
  <definedNames>
    <definedName name="_xlnm.Print_Titles" localSheetId="2">'Rekap 10221'!$9:$9</definedName>
    <definedName name="_xlnm.Print_Titles" localSheetId="5">'Rekap 10222'!$9:$9</definedName>
    <definedName name="_xlnm.Print_Titles" localSheetId="3">'SO 10221'!$8:$8</definedName>
    <definedName name="_xlnm.Print_Titles" localSheetId="6">'SO 10222'!$8:$8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8" l="1"/>
  <c r="E18" i="8"/>
  <c r="D18" i="8"/>
  <c r="E16" i="8"/>
  <c r="F9" i="1"/>
  <c r="J16" i="8" s="1"/>
  <c r="J20" i="8" s="1"/>
  <c r="D9" i="1"/>
  <c r="J18" i="8" s="1"/>
  <c r="E8" i="1"/>
  <c r="E7" i="1"/>
  <c r="E9" i="1" s="1"/>
  <c r="J17" i="8" s="1"/>
  <c r="J17" i="5"/>
  <c r="J20" i="5" s="1"/>
  <c r="I30" i="5"/>
  <c r="J30" i="5" s="1"/>
  <c r="Z34" i="7"/>
  <c r="S31" i="7"/>
  <c r="F17" i="6" s="1"/>
  <c r="H31" i="7"/>
  <c r="K30" i="7"/>
  <c r="J30" i="7"/>
  <c r="S30" i="7"/>
  <c r="P30" i="7"/>
  <c r="M30" i="7"/>
  <c r="M31" i="7" s="1"/>
  <c r="C17" i="6" s="1"/>
  <c r="I30" i="7"/>
  <c r="K29" i="7"/>
  <c r="J29" i="7"/>
  <c r="S29" i="7"/>
  <c r="P29" i="7"/>
  <c r="L29" i="7"/>
  <c r="I29" i="7"/>
  <c r="K28" i="7"/>
  <c r="J28" i="7"/>
  <c r="S28" i="7"/>
  <c r="P28" i="7"/>
  <c r="L28" i="7"/>
  <c r="I28" i="7"/>
  <c r="K27" i="7"/>
  <c r="J27" i="7"/>
  <c r="S27" i="7"/>
  <c r="P27" i="7"/>
  <c r="L27" i="7"/>
  <c r="I27" i="7"/>
  <c r="S21" i="7"/>
  <c r="F13" i="6" s="1"/>
  <c r="H21" i="7"/>
  <c r="M21" i="7"/>
  <c r="C13" i="6" s="1"/>
  <c r="K20" i="7"/>
  <c r="J20" i="7"/>
  <c r="S20" i="7"/>
  <c r="P20" i="7"/>
  <c r="P21" i="7" s="1"/>
  <c r="E13" i="6" s="1"/>
  <c r="L20" i="7"/>
  <c r="G21" i="7" s="1"/>
  <c r="I20" i="7"/>
  <c r="I21" i="7" s="1"/>
  <c r="D13" i="6" s="1"/>
  <c r="S17" i="7"/>
  <c r="F12" i="6" s="1"/>
  <c r="H17" i="7"/>
  <c r="M17" i="7"/>
  <c r="C12" i="6" s="1"/>
  <c r="K16" i="7"/>
  <c r="J16" i="7"/>
  <c r="S16" i="7"/>
  <c r="P16" i="7"/>
  <c r="P17" i="7" s="1"/>
  <c r="E12" i="6" s="1"/>
  <c r="L16" i="7"/>
  <c r="G17" i="7" s="1"/>
  <c r="I16" i="7"/>
  <c r="I17" i="7" s="1"/>
  <c r="D12" i="6" s="1"/>
  <c r="S13" i="7"/>
  <c r="F11" i="6" s="1"/>
  <c r="H13" i="7"/>
  <c r="M13" i="7"/>
  <c r="C11" i="6" s="1"/>
  <c r="K12" i="7"/>
  <c r="J12" i="7"/>
  <c r="S12" i="7"/>
  <c r="P12" i="7"/>
  <c r="L12" i="7"/>
  <c r="I12" i="7"/>
  <c r="K11" i="7"/>
  <c r="J11" i="7"/>
  <c r="S11" i="7"/>
  <c r="P11" i="7"/>
  <c r="L11" i="7"/>
  <c r="I11" i="7"/>
  <c r="J17" i="2"/>
  <c r="J30" i="2"/>
  <c r="I30" i="2"/>
  <c r="Z39" i="4"/>
  <c r="K35" i="4"/>
  <c r="J35" i="4"/>
  <c r="S35" i="4"/>
  <c r="P35" i="4"/>
  <c r="M35" i="4"/>
  <c r="I35" i="4"/>
  <c r="K34" i="4"/>
  <c r="J34" i="4"/>
  <c r="S34" i="4"/>
  <c r="P34" i="4"/>
  <c r="L34" i="4"/>
  <c r="I34" i="4"/>
  <c r="K33" i="4"/>
  <c r="J33" i="4"/>
  <c r="S33" i="4"/>
  <c r="P33" i="4"/>
  <c r="L33" i="4"/>
  <c r="I33" i="4"/>
  <c r="S27" i="4"/>
  <c r="F13" i="3" s="1"/>
  <c r="H27" i="4"/>
  <c r="M27" i="4"/>
  <c r="C13" i="3" s="1"/>
  <c r="K26" i="4"/>
  <c r="J26" i="4"/>
  <c r="S26" i="4"/>
  <c r="P26" i="4"/>
  <c r="P27" i="4" s="1"/>
  <c r="E13" i="3" s="1"/>
  <c r="L26" i="4"/>
  <c r="G27" i="4" s="1"/>
  <c r="I26" i="4"/>
  <c r="I27" i="4" s="1"/>
  <c r="D13" i="3" s="1"/>
  <c r="H23" i="4"/>
  <c r="M23" i="4"/>
  <c r="C12" i="3" s="1"/>
  <c r="K22" i="4"/>
  <c r="J22" i="4"/>
  <c r="S22" i="4"/>
  <c r="P22" i="4"/>
  <c r="L22" i="4"/>
  <c r="I22" i="4"/>
  <c r="K21" i="4"/>
  <c r="J21" i="4"/>
  <c r="S21" i="4"/>
  <c r="P21" i="4"/>
  <c r="L21" i="4"/>
  <c r="I21" i="4"/>
  <c r="K20" i="4"/>
  <c r="J20" i="4"/>
  <c r="S20" i="4"/>
  <c r="P20" i="4"/>
  <c r="L20" i="4"/>
  <c r="I20" i="4"/>
  <c r="K19" i="4"/>
  <c r="J19" i="4"/>
  <c r="S19" i="4"/>
  <c r="P19" i="4"/>
  <c r="L19" i="4"/>
  <c r="I19" i="4"/>
  <c r="K18" i="4"/>
  <c r="J18" i="4"/>
  <c r="S18" i="4"/>
  <c r="P18" i="4"/>
  <c r="L18" i="4"/>
  <c r="I18" i="4"/>
  <c r="K17" i="4"/>
  <c r="J17" i="4"/>
  <c r="S17" i="4"/>
  <c r="P17" i="4"/>
  <c r="L17" i="4"/>
  <c r="I17" i="4"/>
  <c r="K16" i="4"/>
  <c r="J16" i="4"/>
  <c r="S16" i="4"/>
  <c r="S23" i="4" s="1"/>
  <c r="F12" i="3" s="1"/>
  <c r="P16" i="4"/>
  <c r="P23" i="4" s="1"/>
  <c r="E12" i="3" s="1"/>
  <c r="L16" i="4"/>
  <c r="G23" i="4" s="1"/>
  <c r="I16" i="4"/>
  <c r="I23" i="4" s="1"/>
  <c r="D12" i="3" s="1"/>
  <c r="S13" i="4"/>
  <c r="F11" i="3" s="1"/>
  <c r="H13" i="4"/>
  <c r="M13" i="4"/>
  <c r="K12" i="4"/>
  <c r="J12" i="4"/>
  <c r="S12" i="4"/>
  <c r="P12" i="4"/>
  <c r="L12" i="4"/>
  <c r="I12" i="4"/>
  <c r="K11" i="4"/>
  <c r="J11" i="4"/>
  <c r="S11" i="4"/>
  <c r="P11" i="4"/>
  <c r="L11" i="4"/>
  <c r="I11" i="4"/>
  <c r="J20" i="2"/>
  <c r="L33" i="7" l="1"/>
  <c r="B18" i="6" s="1"/>
  <c r="D17" i="5" s="1"/>
  <c r="I13" i="7"/>
  <c r="D11" i="6" s="1"/>
  <c r="H23" i="7"/>
  <c r="M23" i="7"/>
  <c r="C14" i="6" s="1"/>
  <c r="S23" i="7"/>
  <c r="F14" i="6" s="1"/>
  <c r="I31" i="7"/>
  <c r="D17" i="6" s="1"/>
  <c r="H33" i="7"/>
  <c r="M33" i="7"/>
  <c r="C18" i="6" s="1"/>
  <c r="E17" i="5" s="1"/>
  <c r="S33" i="7"/>
  <c r="F18" i="6" s="1"/>
  <c r="H34" i="7"/>
  <c r="M34" i="7"/>
  <c r="C20" i="6" s="1"/>
  <c r="L13" i="7"/>
  <c r="B11" i="6" s="1"/>
  <c r="G13" i="7"/>
  <c r="P13" i="7"/>
  <c r="E11" i="6" s="1"/>
  <c r="L17" i="7"/>
  <c r="B12" i="6" s="1"/>
  <c r="L21" i="7"/>
  <c r="B13" i="6" s="1"/>
  <c r="G31" i="7"/>
  <c r="L31" i="7"/>
  <c r="B17" i="6" s="1"/>
  <c r="P31" i="7"/>
  <c r="E17" i="6" s="1"/>
  <c r="G33" i="7"/>
  <c r="E16" i="5"/>
  <c r="S38" i="4"/>
  <c r="F18" i="3" s="1"/>
  <c r="L13" i="4"/>
  <c r="B11" i="3" s="1"/>
  <c r="G13" i="4"/>
  <c r="P13" i="4"/>
  <c r="E11" i="3" s="1"/>
  <c r="C11" i="3"/>
  <c r="L23" i="4"/>
  <c r="B12" i="3" s="1"/>
  <c r="L27" i="4"/>
  <c r="B13" i="3" s="1"/>
  <c r="P29" i="4"/>
  <c r="E14" i="3" s="1"/>
  <c r="G36" i="4"/>
  <c r="L36" i="4"/>
  <c r="B17" i="3" s="1"/>
  <c r="P36" i="4"/>
  <c r="E17" i="3" s="1"/>
  <c r="G38" i="4"/>
  <c r="I13" i="4"/>
  <c r="D11" i="3" s="1"/>
  <c r="H29" i="4"/>
  <c r="M29" i="4"/>
  <c r="C14" i="3" s="1"/>
  <c r="E16" i="2" s="1"/>
  <c r="S29" i="4"/>
  <c r="F14" i="3" s="1"/>
  <c r="I36" i="4"/>
  <c r="D17" i="3" s="1"/>
  <c r="H36" i="4"/>
  <c r="M36" i="4"/>
  <c r="C17" i="3" s="1"/>
  <c r="S36" i="4"/>
  <c r="F17" i="3" s="1"/>
  <c r="H38" i="4"/>
  <c r="I33" i="7" l="1"/>
  <c r="D18" i="6" s="1"/>
  <c r="F17" i="5" s="1"/>
  <c r="L23" i="7"/>
  <c r="B14" i="6" s="1"/>
  <c r="G34" i="7"/>
  <c r="L29" i="4"/>
  <c r="B14" i="3" s="1"/>
  <c r="D16" i="2" s="1"/>
  <c r="I29" i="4"/>
  <c r="D14" i="3" s="1"/>
  <c r="F16" i="2" s="1"/>
  <c r="P23" i="7"/>
  <c r="E14" i="6" s="1"/>
  <c r="G23" i="7"/>
  <c r="D16" i="5"/>
  <c r="S34" i="7"/>
  <c r="F20" i="6" s="1"/>
  <c r="I23" i="7"/>
  <c r="D14" i="6" s="1"/>
  <c r="F16" i="5" s="1"/>
  <c r="J22" i="5" s="1"/>
  <c r="P33" i="7"/>
  <c r="E18" i="6" s="1"/>
  <c r="L34" i="7"/>
  <c r="B20" i="6" s="1"/>
  <c r="P38" i="4"/>
  <c r="E18" i="3" s="1"/>
  <c r="S39" i="4"/>
  <c r="F20" i="3" s="1"/>
  <c r="G29" i="4"/>
  <c r="I38" i="4"/>
  <c r="D18" i="3" s="1"/>
  <c r="F17" i="2" s="1"/>
  <c r="P39" i="4"/>
  <c r="E20" i="3" s="1"/>
  <c r="M38" i="4"/>
  <c r="C18" i="3" s="1"/>
  <c r="E17" i="2" s="1"/>
  <c r="E17" i="8" s="1"/>
  <c r="L38" i="4"/>
  <c r="J24" i="2"/>
  <c r="F22" i="2"/>
  <c r="F20" i="5" l="1"/>
  <c r="D16" i="8"/>
  <c r="F23" i="5"/>
  <c r="J24" i="5"/>
  <c r="J24" i="8" s="1"/>
  <c r="F16" i="8"/>
  <c r="J22" i="2"/>
  <c r="J22" i="8" s="1"/>
  <c r="F17" i="8"/>
  <c r="F20" i="8" s="1"/>
  <c r="F24" i="2"/>
  <c r="I39" i="4"/>
  <c r="B7" i="1" s="1"/>
  <c r="F20" i="2"/>
  <c r="J23" i="2"/>
  <c r="D20" i="3"/>
  <c r="F22" i="5"/>
  <c r="F22" i="8" s="1"/>
  <c r="J23" i="5"/>
  <c r="F24" i="5"/>
  <c r="P34" i="7"/>
  <c r="E20" i="6" s="1"/>
  <c r="I34" i="7"/>
  <c r="B18" i="3"/>
  <c r="D17" i="2" s="1"/>
  <c r="D17" i="8" s="1"/>
  <c r="G39" i="4"/>
  <c r="L39" i="4"/>
  <c r="B20" i="3" s="1"/>
  <c r="H39" i="4"/>
  <c r="M39" i="4"/>
  <c r="C20" i="3" s="1"/>
  <c r="F23" i="2"/>
  <c r="J23" i="8" l="1"/>
  <c r="D20" i="6"/>
  <c r="B8" i="1"/>
  <c r="J26" i="5"/>
  <c r="F24" i="8"/>
  <c r="J26" i="2"/>
  <c r="F23" i="8"/>
  <c r="J26" i="8" s="1"/>
  <c r="J28" i="8" s="1"/>
  <c r="B9" i="1" l="1"/>
  <c r="J28" i="5"/>
  <c r="I29" i="5" s="1"/>
  <c r="J29" i="5" s="1"/>
  <c r="J31" i="5" s="1"/>
  <c r="C8" i="1"/>
  <c r="G8" i="1" s="1"/>
  <c r="J28" i="2"/>
  <c r="I29" i="2" s="1"/>
  <c r="J29" i="2" s="1"/>
  <c r="J31" i="2" s="1"/>
  <c r="C7" i="1"/>
  <c r="C9" i="1" l="1"/>
  <c r="G7" i="1"/>
  <c r="B10" i="1" l="1"/>
  <c r="G9" i="1"/>
  <c r="B11" i="1" l="1"/>
  <c r="G11" i="1" s="1"/>
  <c r="I30" i="8"/>
  <c r="J30" i="8" s="1"/>
  <c r="G10" i="1"/>
  <c r="I29" i="8"/>
  <c r="J29" i="8" s="1"/>
  <c r="J31" i="8" l="1"/>
  <c r="G12" i="1"/>
</calcChain>
</file>

<file path=xl/sharedStrings.xml><?xml version="1.0" encoding="utf-8"?>
<sst xmlns="http://schemas.openxmlformats.org/spreadsheetml/2006/main" count="389" uniqueCount="128">
  <si>
    <t>Rekapitulácia rozpočtu</t>
  </si>
  <si>
    <t>Stavba: Oprava podláh v Základnej škole Kukučínova</t>
  </si>
  <si>
    <t xml:space="preserve">           Sadzby DPH</t>
  </si>
  <si>
    <t>nízka</t>
  </si>
  <si>
    <t>vysoká</t>
  </si>
  <si>
    <t>Názov objektu</t>
  </si>
  <si>
    <t>ZRN</t>
  </si>
  <si>
    <t>VRN</t>
  </si>
  <si>
    <t>HZS</t>
  </si>
  <si>
    <t>Kompl.čin.</t>
  </si>
  <si>
    <t>Ost. náklady</t>
  </si>
  <si>
    <t>Cena</t>
  </si>
  <si>
    <t>Spojovacia chodba k 4. pavilónu</t>
  </si>
  <si>
    <t>Odborná fyzikálna učebňa</t>
  </si>
  <si>
    <t>Krycí list rozpočtu</t>
  </si>
  <si>
    <t xml:space="preserve">Miesto: </t>
  </si>
  <si>
    <t xml:space="preserve">Ks: </t>
  </si>
  <si>
    <t>Objekt: Spojovacia chodba k 4. pavilónu</t>
  </si>
  <si>
    <t xml:space="preserve">Zákazka: </t>
  </si>
  <si>
    <t>Spracoval: Ing. Ján Halgaš</t>
  </si>
  <si>
    <t xml:space="preserve">Dňa </t>
  </si>
  <si>
    <t>18.8.2014</t>
  </si>
  <si>
    <t>Odberateľ: ZŠ Kukučínova</t>
  </si>
  <si>
    <t xml:space="preserve">IČO: </t>
  </si>
  <si>
    <t xml:space="preserve">DIČ: </t>
  </si>
  <si>
    <t xml:space="preserve">Dodávateľ: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</si>
  <si>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</si>
  <si>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</si>
  <si>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</si>
  <si>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</si>
  <si>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</si>
  <si>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</si>
  <si>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</si>
  <si>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</si>
  <si>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</si>
  <si>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</si>
  <si>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</si>
  <si>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</si>
  <si>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</si>
  <si>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</si>
  <si>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</si>
  <si>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</si>
  <si>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</si>
  <si>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</si>
  <si>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</si>
  <si>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</si>
  <si>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</si>
  <si>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</si>
  <si>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</si>
  <si>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</si>
  <si>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</si>
  <si>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</si>
  <si>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</si>
  <si>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</si>
  <si>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</si>
  <si>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</si>
  <si>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</si>
  <si>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</si>
  <si>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</si>
  <si>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</si>
  <si>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</si>
  <si>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</si>
  <si>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18.8.2014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</si>
  <si>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</si>
  <si>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</si>
  <si>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</si>
  <si>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</si>
  <si>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</si>
  <si>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</si>
  <si>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PODLAHY A OBKLADY KERAMICKÉ-DLAŽBY</t>
  </si>
  <si>
    <t>Celkom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</si>
  <si>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</si>
  <si>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</si>
  <si>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</si>
  <si>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</si>
  <si>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</si>
  <si>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</si>
  <si>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</si>
  <si>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</t>
  </si>
  <si>
    <t>Suť</t>
  </si>
  <si>
    <t xml:space="preserve"> 11/A 1</t>
  </si>
  <si>
    <t xml:space="preserve"> 632451235</t>
  </si>
  <si>
    <t>Poter pieskovocementový 400 kg/m3,hladený oceľovým hladidlom,hr.nad 30 do 40 mm</t>
  </si>
  <si>
    <t>m2</t>
  </si>
  <si>
    <t>773/A 2</t>
  </si>
  <si>
    <t xml:space="preserve"> 777611011</t>
  </si>
  <si>
    <t>Hĺbková penetrácia podláh</t>
  </si>
  <si>
    <t xml:space="preserve">  6/B 1</t>
  </si>
  <si>
    <t xml:space="preserve"> 979083114</t>
  </si>
  <si>
    <t>Vodorovné premiestnenie sutiny na skládku s naložením a zložením nad 2000 do 3000 m</t>
  </si>
  <si>
    <t>t</t>
  </si>
  <si>
    <t xml:space="preserve"> 979083191</t>
  </si>
  <si>
    <t>Príplatok za každých ďalších i začatých 1000 m po spevnenej ceste</t>
  </si>
  <si>
    <t xml:space="preserve"> 952901111</t>
  </si>
  <si>
    <t>Vyčistenie budov pri výške podlaží do 4m</t>
  </si>
  <si>
    <t xml:space="preserve"> 13/B 1</t>
  </si>
  <si>
    <t xml:space="preserve"> 965044121</t>
  </si>
  <si>
    <t>Búranie podláh z plastbetónu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</si>
  <si>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</si>
  <si>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</si>
  <si>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</si>
  <si>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</si>
  <si>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SKLADKA</t>
  </si>
  <si>
    <t>Poplatok za uloženie sute na skládku</t>
  </si>
  <si>
    <t>T</t>
  </si>
  <si>
    <t xml:space="preserve"> 14/C 1</t>
  </si>
  <si>
    <t xml:space="preserve"> 999281111</t>
  </si>
  <si>
    <t>Presun hmôt pre opravy a údržbu objektov vrátane vonkajších plášťov výšky do 25 m</t>
  </si>
  <si>
    <t>771/A 1</t>
  </si>
  <si>
    <t xml:space="preserve"> 771576181</t>
  </si>
  <si>
    <t>Montáž podláh z dlaždíc gres ukl. do tmelu flexibil..300x300 mm, škarovanie</t>
  </si>
  <si>
    <t xml:space="preserve"> 998771101</t>
  </si>
  <si>
    <t>Presun hmôt pre podlahy z dlaždíc v objektoch výšky do 6m</t>
  </si>
  <si>
    <t>S/S70</t>
  </si>
  <si>
    <t xml:space="preserve"> 5976404700</t>
  </si>
  <si>
    <t>Dlaždice gres Cersanit R400  300x300x7 mm alebo ekvivalent</t>
  </si>
  <si>
    <t>Objekt: Odborná fyzikálna učebňa</t>
  </si>
  <si>
    <t xml:space="preserve"> 771445019</t>
  </si>
  <si>
    <t>Montáž soklíkov z obkladačiek hutných,keramických do tmelu,rovné 300x100 mm,výška 100 mm</t>
  </si>
  <si>
    <t>m</t>
  </si>
  <si>
    <t>Montáž podláh z dlaždíc gres ukl. do tmelu flexibil..300x300 mm, škarovanie flexibilnou škárovacou hmotou</t>
  </si>
  <si>
    <t xml:space="preserve"> 998771102</t>
  </si>
  <si>
    <t>Presun hmôt pre podlahy z dlaždíc v objektoch výšky nad 6 do 12 m</t>
  </si>
  <si>
    <t xml:space="preserve">           Celkom bez DPH</t>
  </si>
  <si>
    <t xml:space="preserve">           DPH 20% z </t>
  </si>
  <si>
    <t xml:space="preserve">           DPH 0% z </t>
  </si>
  <si>
    <t xml:space="preserve">           Celkom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</si>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</sst>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7" xfId="0" applyFont="1" applyFill="1" applyBorder="1"/>
    <xf numFmtId="0" fontId="5" fillId="0" borderId="22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topLeftCell="A4" workbookViewId="0">
      <selection activeCell="A17" sqref="A17"/>
    </sheetView>
  </sheetViews>
  <sheetFormatPr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9" max="26" width="0" hidden="1" customWidth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8" t="s">
        <v>12</v>
      </c>
      <c r="B7" s="179">
        <f>'SO 10221'!I39-Rekapitulácia!D7</f>
        <v>0</v>
      </c>
      <c r="C7" s="179">
        <f>'Kryci_list 10221'!J26</f>
        <v>0</v>
      </c>
      <c r="D7" s="179">
        <v>0</v>
      </c>
      <c r="E7" s="179">
        <f>'Kryci_list 10221'!J17</f>
        <v>0</v>
      </c>
      <c r="F7" s="179">
        <v>0</v>
      </c>
      <c r="G7" s="179">
        <f>B7+C7+D7+E7+F7</f>
        <v>0</v>
      </c>
      <c r="Q7">
        <v>30.126000000000001</v>
      </c>
    </row>
    <row r="8" spans="1:26" x14ac:dyDescent="0.25">
      <c r="A8" s="70" t="s">
        <v>13</v>
      </c>
      <c r="B8" s="77">
        <f>'SO 10222'!I34-Rekapitulácia!D8</f>
        <v>0</v>
      </c>
      <c r="C8" s="77">
        <f>'Kryci_list 10222'!J26</f>
        <v>0</v>
      </c>
      <c r="D8" s="77">
        <v>0</v>
      </c>
      <c r="E8" s="77">
        <f>'Kryci_list 10222'!J17</f>
        <v>0</v>
      </c>
      <c r="F8" s="77">
        <v>0</v>
      </c>
      <c r="G8" s="77">
        <f>B8+C8+D8+E8+F8</f>
        <v>0</v>
      </c>
      <c r="Q8">
        <v>30.126000000000001</v>
      </c>
    </row>
    <row r="9" spans="1:26" x14ac:dyDescent="0.25">
      <c r="A9" s="185" t="s">
        <v>123</v>
      </c>
      <c r="B9" s="186">
        <f>SUM(B7:B8)</f>
        <v>0</v>
      </c>
      <c r="C9" s="186">
        <f>SUM(C7:C8)</f>
        <v>0</v>
      </c>
      <c r="D9" s="186">
        <f>SUM(D7:D8)</f>
        <v>0</v>
      </c>
      <c r="E9" s="186">
        <f>SUM(E7:E8)</f>
        <v>0</v>
      </c>
      <c r="F9" s="186">
        <f>SUM(F7:F8)</f>
        <v>0</v>
      </c>
      <c r="G9" s="186">
        <f>SUM(G7:G8)-SUM(Z7:Z8)</f>
        <v>0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x14ac:dyDescent="0.25">
      <c r="A10" s="183" t="s">
        <v>124</v>
      </c>
      <c r="B10" s="184">
        <f>SUM(Rekapitulácia!G7:'Rekapitulácia'!G8)-SUM(Rekapitulácia!Z7:'Rekapitulácia'!Z8)-SUM('SO 10222'!K9:'SO 10222'!K33)</f>
        <v>0</v>
      </c>
      <c r="C10" s="184"/>
      <c r="D10" s="184"/>
      <c r="E10" s="184"/>
      <c r="F10" s="184"/>
      <c r="G10" s="184">
        <f>ROUND(((ROUND(B10,2)*20)/100),2)</f>
        <v>0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5" t="s">
        <v>125</v>
      </c>
      <c r="B11" s="181">
        <f>(G9-B10)</f>
        <v>0</v>
      </c>
      <c r="C11" s="181"/>
      <c r="D11" s="181"/>
      <c r="E11" s="181"/>
      <c r="F11" s="181"/>
      <c r="G11" s="181">
        <f>ROUND(((ROUND(B11,2)*0)/100),2)</f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5" t="s">
        <v>126</v>
      </c>
      <c r="B12" s="181"/>
      <c r="C12" s="181"/>
      <c r="D12" s="181"/>
      <c r="E12" s="181"/>
      <c r="F12" s="181"/>
      <c r="G12" s="181">
        <f>SUM(G9:G11)</f>
        <v>0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0"/>
      <c r="B13" s="182"/>
      <c r="C13" s="182"/>
      <c r="D13" s="182"/>
      <c r="E13" s="182"/>
      <c r="F13" s="182"/>
      <c r="G13" s="182"/>
    </row>
    <row r="14" spans="1:26" x14ac:dyDescent="0.25">
      <c r="A14" s="10"/>
      <c r="B14" s="182"/>
      <c r="C14" s="182"/>
      <c r="D14" s="182"/>
      <c r="E14" s="182"/>
      <c r="F14" s="182"/>
      <c r="G14" s="182"/>
    </row>
    <row r="15" spans="1:26" x14ac:dyDescent="0.25">
      <c r="A15" s="10"/>
      <c r="B15" s="182"/>
      <c r="C15" s="182"/>
      <c r="D15" s="182"/>
      <c r="E15" s="182"/>
      <c r="F15" s="182"/>
      <c r="G15" s="182"/>
    </row>
    <row r="16" spans="1:26" x14ac:dyDescent="0.25">
      <c r="A16" s="10"/>
      <c r="B16" s="182"/>
      <c r="C16" s="182"/>
      <c r="D16" s="182"/>
      <c r="E16" s="182"/>
      <c r="F16" s="182"/>
      <c r="G16" s="182"/>
    </row>
    <row r="17" spans="1:7" x14ac:dyDescent="0.25">
      <c r="A17" s="10"/>
      <c r="B17" s="182"/>
      <c r="C17" s="182"/>
      <c r="D17" s="182"/>
      <c r="E17" s="182"/>
      <c r="F17" s="182"/>
      <c r="G17" s="182"/>
    </row>
    <row r="18" spans="1:7" x14ac:dyDescent="0.25">
      <c r="A18" s="10"/>
      <c r="B18" s="182"/>
      <c r="C18" s="182"/>
      <c r="D18" s="182"/>
      <c r="E18" s="182"/>
      <c r="F18" s="182"/>
      <c r="G18" s="182"/>
    </row>
    <row r="19" spans="1:7" x14ac:dyDescent="0.25">
      <c r="A19" s="10"/>
      <c r="B19" s="182"/>
      <c r="C19" s="182"/>
      <c r="D19" s="182"/>
      <c r="E19" s="182"/>
      <c r="F19" s="182"/>
      <c r="G19" s="182"/>
    </row>
    <row r="20" spans="1:7" x14ac:dyDescent="0.25">
      <c r="A20" s="10"/>
      <c r="B20" s="182"/>
      <c r="C20" s="182"/>
      <c r="D20" s="182"/>
      <c r="E20" s="182"/>
      <c r="F20" s="182"/>
      <c r="G20" s="182"/>
    </row>
    <row r="21" spans="1:7" x14ac:dyDescent="0.25">
      <c r="A21" s="1"/>
      <c r="B21" s="149"/>
      <c r="C21" s="149"/>
      <c r="D21" s="149"/>
      <c r="E21" s="149"/>
      <c r="F21" s="149"/>
      <c r="G21" s="149"/>
    </row>
    <row r="22" spans="1:7" x14ac:dyDescent="0.25">
      <c r="A22" s="1"/>
      <c r="B22" s="149"/>
      <c r="C22" s="149"/>
      <c r="D22" s="149"/>
      <c r="E22" s="149"/>
      <c r="F22" s="149"/>
      <c r="G22" s="149"/>
    </row>
    <row r="23" spans="1:7" x14ac:dyDescent="0.25">
      <c r="A23" s="1"/>
      <c r="B23" s="149"/>
      <c r="C23" s="149"/>
      <c r="D23" s="149"/>
      <c r="E23" s="149"/>
      <c r="F23" s="149"/>
      <c r="G23" s="149"/>
    </row>
    <row r="24" spans="1:7" x14ac:dyDescent="0.25">
      <c r="A24" s="1"/>
      <c r="B24" s="149"/>
      <c r="C24" s="149"/>
      <c r="D24" s="149"/>
      <c r="E24" s="149"/>
      <c r="F24" s="149"/>
      <c r="G24" s="149"/>
    </row>
    <row r="25" spans="1:7" x14ac:dyDescent="0.25">
      <c r="A25" s="1"/>
      <c r="B25" s="149"/>
      <c r="C25" s="149"/>
      <c r="D25" s="149"/>
      <c r="E25" s="149"/>
      <c r="F25" s="149"/>
      <c r="G25" s="149"/>
    </row>
    <row r="26" spans="1:7" x14ac:dyDescent="0.25">
      <c r="A26" s="1"/>
      <c r="B26" s="149"/>
      <c r="C26" s="149"/>
      <c r="D26" s="149"/>
      <c r="E26" s="149"/>
      <c r="F26" s="149"/>
      <c r="G26" s="149"/>
    </row>
    <row r="27" spans="1:7" x14ac:dyDescent="0.25">
      <c r="A27" s="1"/>
      <c r="B27" s="149"/>
      <c r="C27" s="149"/>
      <c r="D27" s="149"/>
      <c r="E27" s="149"/>
      <c r="F27" s="149"/>
      <c r="G27" s="149"/>
    </row>
    <row r="28" spans="1:7" x14ac:dyDescent="0.25">
      <c r="A28" s="1"/>
      <c r="B28" s="149"/>
      <c r="C28" s="149"/>
      <c r="D28" s="149"/>
      <c r="E28" s="149"/>
      <c r="F28" s="149"/>
      <c r="G28" s="149"/>
    </row>
    <row r="29" spans="1:7" x14ac:dyDescent="0.25">
      <c r="A29" s="1"/>
      <c r="B29" s="149"/>
      <c r="C29" s="149"/>
      <c r="D29" s="149"/>
      <c r="E29" s="149"/>
      <c r="F29" s="149"/>
      <c r="G29" s="149"/>
    </row>
    <row r="30" spans="1:7" x14ac:dyDescent="0.25">
      <c r="A30" s="1"/>
      <c r="B30" s="149"/>
      <c r="C30" s="149"/>
      <c r="D30" s="149"/>
      <c r="E30" s="149"/>
      <c r="F30" s="149"/>
      <c r="G30" s="149"/>
    </row>
    <row r="31" spans="1:7" x14ac:dyDescent="0.25">
      <c r="B31" s="180"/>
      <c r="C31" s="180"/>
      <c r="D31" s="180"/>
      <c r="E31" s="180"/>
      <c r="F31" s="180"/>
      <c r="G31" s="180"/>
    </row>
    <row r="32" spans="1:7" x14ac:dyDescent="0.25">
      <c r="B32" s="180"/>
      <c r="C32" s="180"/>
      <c r="D32" s="180"/>
      <c r="E32" s="180"/>
      <c r="F32" s="180"/>
      <c r="G32" s="180"/>
    </row>
    <row r="33" spans="2:7" x14ac:dyDescent="0.25">
      <c r="B33" s="180"/>
      <c r="C33" s="180"/>
      <c r="D33" s="180"/>
      <c r="E33" s="180"/>
      <c r="F33" s="180"/>
      <c r="G33" s="180"/>
    </row>
    <row r="34" spans="2:7" x14ac:dyDescent="0.25">
      <c r="B34" s="180"/>
      <c r="C34" s="180"/>
      <c r="D34" s="180"/>
      <c r="E34" s="180"/>
      <c r="F34" s="180"/>
      <c r="G34" s="180"/>
    </row>
    <row r="35" spans="2:7" x14ac:dyDescent="0.25">
      <c r="B35" s="180"/>
      <c r="C35" s="180"/>
      <c r="D35" s="180"/>
      <c r="E35" s="180"/>
      <c r="F35" s="180"/>
      <c r="G35" s="180"/>
    </row>
    <row r="36" spans="2:7" x14ac:dyDescent="0.25">
      <c r="B36" s="180"/>
      <c r="C36" s="180"/>
      <c r="D36" s="180"/>
      <c r="E36" s="180"/>
      <c r="F36" s="180"/>
      <c r="G36" s="180"/>
    </row>
    <row r="37" spans="2:7" x14ac:dyDescent="0.25">
      <c r="B37" s="180"/>
      <c r="C37" s="180"/>
      <c r="D37" s="180"/>
      <c r="E37" s="180"/>
      <c r="F37" s="180"/>
      <c r="G37" s="180"/>
    </row>
    <row r="38" spans="2:7" x14ac:dyDescent="0.25">
      <c r="B38" s="180"/>
      <c r="C38" s="180"/>
      <c r="D38" s="180"/>
      <c r="E38" s="180"/>
      <c r="F38" s="180"/>
      <c r="G38" s="180"/>
    </row>
    <row r="39" spans="2:7" x14ac:dyDescent="0.25">
      <c r="B39" s="180"/>
      <c r="C39" s="180"/>
      <c r="D39" s="180"/>
      <c r="E39" s="180"/>
      <c r="F39" s="180"/>
      <c r="G39" s="180"/>
    </row>
    <row r="40" spans="2:7" x14ac:dyDescent="0.25">
      <c r="B40" s="180"/>
      <c r="C40" s="180"/>
      <c r="D40" s="180"/>
      <c r="E40" s="180"/>
      <c r="F40" s="180"/>
      <c r="G40" s="180"/>
    </row>
    <row r="41" spans="2:7" x14ac:dyDescent="0.25">
      <c r="B41" s="180"/>
      <c r="C41" s="180"/>
      <c r="D41" s="180"/>
      <c r="E41" s="180"/>
      <c r="F41" s="180"/>
      <c r="G41" s="180"/>
    </row>
    <row r="42" spans="2:7" x14ac:dyDescent="0.25">
      <c r="B42" s="180"/>
      <c r="C42" s="180"/>
      <c r="D42" s="180"/>
      <c r="E42" s="180"/>
      <c r="F42" s="180"/>
      <c r="G42" s="180"/>
    </row>
    <row r="43" spans="2:7" x14ac:dyDescent="0.25">
      <c r="B43" s="180"/>
      <c r="C43" s="180"/>
      <c r="D43" s="180"/>
      <c r="E43" s="180"/>
      <c r="F43" s="180"/>
      <c r="G43" s="180"/>
    </row>
    <row r="44" spans="2:7" x14ac:dyDescent="0.25">
      <c r="B44" s="180"/>
      <c r="C44" s="180"/>
      <c r="D44" s="180"/>
      <c r="E44" s="180"/>
      <c r="F44" s="180"/>
      <c r="G44" s="180"/>
    </row>
    <row r="45" spans="2:7" x14ac:dyDescent="0.25">
      <c r="B45" s="180"/>
      <c r="C45" s="180"/>
      <c r="D45" s="180"/>
      <c r="E45" s="180"/>
      <c r="F45" s="180"/>
      <c r="G45" s="180"/>
    </row>
    <row r="46" spans="2:7" x14ac:dyDescent="0.25">
      <c r="B46" s="180"/>
      <c r="C46" s="180"/>
      <c r="D46" s="180"/>
      <c r="E46" s="180"/>
      <c r="F46" s="180"/>
      <c r="G46" s="180"/>
    </row>
    <row r="47" spans="2:7" x14ac:dyDescent="0.25">
      <c r="B47" s="180"/>
      <c r="C47" s="180"/>
      <c r="D47" s="180"/>
      <c r="E47" s="180"/>
      <c r="F47" s="180"/>
      <c r="G47" s="180"/>
    </row>
    <row r="48" spans="2:7" x14ac:dyDescent="0.25">
      <c r="B48" s="180"/>
      <c r="C48" s="180"/>
      <c r="D48" s="180"/>
      <c r="E48" s="180"/>
      <c r="F48" s="180"/>
      <c r="G48" s="180"/>
    </row>
    <row r="49" spans="2:7" x14ac:dyDescent="0.25">
      <c r="B49" s="180"/>
      <c r="C49" s="180"/>
      <c r="D49" s="180"/>
      <c r="E49" s="180"/>
      <c r="F49" s="180"/>
      <c r="G49" s="180"/>
    </row>
    <row r="50" spans="2:7" x14ac:dyDescent="0.25">
      <c r="B50" s="180"/>
      <c r="C50" s="180"/>
      <c r="D50" s="180"/>
      <c r="E50" s="180"/>
      <c r="F50" s="180"/>
      <c r="G50" s="180"/>
    </row>
    <row r="51" spans="2:7" x14ac:dyDescent="0.25">
      <c r="B51" s="180"/>
      <c r="C51" s="180"/>
      <c r="D51" s="180"/>
      <c r="E51" s="180"/>
      <c r="F51" s="180"/>
      <c r="G51" s="180"/>
    </row>
    <row r="52" spans="2:7" x14ac:dyDescent="0.25">
      <c r="B52" s="180"/>
      <c r="C52" s="180"/>
      <c r="D52" s="180"/>
      <c r="E52" s="180"/>
      <c r="F52" s="180"/>
      <c r="G52" s="180"/>
    </row>
    <row r="53" spans="2:7" x14ac:dyDescent="0.25">
      <c r="B53" s="180"/>
      <c r="C53" s="180"/>
      <c r="D53" s="180"/>
      <c r="E53" s="180"/>
      <c r="F53" s="180"/>
      <c r="G53" s="180"/>
    </row>
    <row r="54" spans="2:7" x14ac:dyDescent="0.25">
      <c r="B54" s="180"/>
      <c r="C54" s="180"/>
      <c r="D54" s="180"/>
      <c r="E54" s="180"/>
      <c r="F54" s="180"/>
      <c r="G54" s="180"/>
    </row>
    <row r="55" spans="2:7" x14ac:dyDescent="0.25">
      <c r="B55" s="180"/>
      <c r="C55" s="180"/>
      <c r="D55" s="180"/>
      <c r="E55" s="180"/>
      <c r="F55" s="180"/>
      <c r="G55" s="180"/>
    </row>
    <row r="56" spans="2:7" x14ac:dyDescent="0.25">
      <c r="B56" s="180"/>
      <c r="C56" s="180"/>
      <c r="D56" s="180"/>
      <c r="E56" s="180"/>
      <c r="F56" s="180"/>
      <c r="G56" s="180"/>
    </row>
    <row r="57" spans="2:7" x14ac:dyDescent="0.25">
      <c r="B57" s="180"/>
      <c r="C57" s="180"/>
      <c r="D57" s="180"/>
      <c r="E57" s="180"/>
      <c r="F57" s="180"/>
      <c r="G57" s="180"/>
    </row>
    <row r="58" spans="2:7" x14ac:dyDescent="0.25">
      <c r="B58" s="180"/>
      <c r="C58" s="180"/>
      <c r="D58" s="180"/>
      <c r="E58" s="180"/>
      <c r="F58" s="180"/>
      <c r="G58" s="180"/>
    </row>
    <row r="59" spans="2:7" x14ac:dyDescent="0.25">
      <c r="B59" s="180"/>
      <c r="C59" s="180"/>
      <c r="D59" s="180"/>
      <c r="E59" s="180"/>
      <c r="F59" s="180"/>
      <c r="G59" s="180"/>
    </row>
    <row r="60" spans="2:7" x14ac:dyDescent="0.25">
      <c r="B60" s="180"/>
      <c r="C60" s="180"/>
      <c r="D60" s="180"/>
      <c r="E60" s="180"/>
      <c r="F60" s="180"/>
      <c r="G60" s="180"/>
    </row>
    <row r="61" spans="2:7" x14ac:dyDescent="0.25">
      <c r="B61" s="180"/>
      <c r="C61" s="180"/>
      <c r="D61" s="180"/>
      <c r="E61" s="180"/>
      <c r="F61" s="180"/>
      <c r="G61" s="180"/>
    </row>
    <row r="62" spans="2:7" x14ac:dyDescent="0.25">
      <c r="B62" s="180"/>
      <c r="C62" s="180"/>
      <c r="D62" s="180"/>
      <c r="E62" s="180"/>
      <c r="F62" s="180"/>
      <c r="G62" s="180"/>
    </row>
    <row r="63" spans="2:7" x14ac:dyDescent="0.25">
      <c r="B63" s="180"/>
      <c r="C63" s="180"/>
      <c r="D63" s="180"/>
      <c r="E63" s="180"/>
      <c r="F63" s="180"/>
      <c r="G63" s="180"/>
    </row>
    <row r="64" spans="2:7" x14ac:dyDescent="0.25">
      <c r="B64" s="180"/>
      <c r="C64" s="180"/>
      <c r="D64" s="180"/>
      <c r="E64" s="180"/>
      <c r="F64" s="180"/>
      <c r="G64" s="180"/>
    </row>
    <row r="65" spans="2:7" x14ac:dyDescent="0.25">
      <c r="B65" s="180"/>
      <c r="C65" s="180"/>
      <c r="D65" s="180"/>
      <c r="E65" s="180"/>
      <c r="F65" s="180"/>
      <c r="G65" s="180"/>
    </row>
    <row r="66" spans="2:7" x14ac:dyDescent="0.25">
      <c r="B66" s="180"/>
      <c r="C66" s="180"/>
      <c r="D66" s="180"/>
      <c r="E66" s="180"/>
      <c r="F66" s="180"/>
      <c r="G66" s="180"/>
    </row>
    <row r="67" spans="2:7" x14ac:dyDescent="0.25">
      <c r="B67" s="180"/>
      <c r="C67" s="180"/>
      <c r="D67" s="180"/>
      <c r="E67" s="180"/>
      <c r="F67" s="180"/>
      <c r="G67" s="180"/>
    </row>
    <row r="68" spans="2:7" x14ac:dyDescent="0.25">
      <c r="B68" s="180"/>
      <c r="C68" s="180"/>
      <c r="D68" s="180"/>
      <c r="E68" s="180"/>
      <c r="F68" s="180"/>
      <c r="G68" s="180"/>
    </row>
    <row r="69" spans="2:7" x14ac:dyDescent="0.25">
      <c r="B69" s="180"/>
      <c r="C69" s="180"/>
      <c r="D69" s="180"/>
      <c r="E69" s="180"/>
      <c r="F69" s="180"/>
      <c r="G69" s="180"/>
    </row>
    <row r="70" spans="2:7" x14ac:dyDescent="0.25">
      <c r="B70" s="180"/>
      <c r="C70" s="180"/>
      <c r="D70" s="180"/>
      <c r="E70" s="180"/>
      <c r="F70" s="180"/>
      <c r="G70" s="180"/>
    </row>
    <row r="71" spans="2:7" x14ac:dyDescent="0.25">
      <c r="B71" s="180"/>
      <c r="C71" s="180"/>
      <c r="D71" s="180"/>
      <c r="E71" s="180"/>
      <c r="F71" s="180"/>
      <c r="G71" s="180"/>
    </row>
    <row r="72" spans="2:7" x14ac:dyDescent="0.25">
      <c r="B72" s="180"/>
      <c r="C72" s="180"/>
      <c r="D72" s="180"/>
      <c r="E72" s="180"/>
      <c r="F72" s="180"/>
      <c r="G72" s="180"/>
    </row>
    <row r="73" spans="2:7" x14ac:dyDescent="0.25">
      <c r="B73" s="180"/>
      <c r="C73" s="180"/>
      <c r="D73" s="180"/>
      <c r="E73" s="180"/>
      <c r="F73" s="180"/>
      <c r="G73" s="180"/>
    </row>
    <row r="74" spans="2:7" x14ac:dyDescent="0.25">
      <c r="B74" s="180"/>
      <c r="C74" s="180"/>
      <c r="D74" s="180"/>
      <c r="E74" s="180"/>
      <c r="F74" s="180"/>
      <c r="G74" s="180"/>
    </row>
    <row r="75" spans="2:7" x14ac:dyDescent="0.25">
      <c r="B75" s="180"/>
      <c r="C75" s="180"/>
      <c r="D75" s="180"/>
      <c r="E75" s="180"/>
      <c r="F75" s="180"/>
      <c r="G75" s="180"/>
    </row>
    <row r="76" spans="2:7" x14ac:dyDescent="0.25">
      <c r="B76" s="180"/>
      <c r="C76" s="180"/>
      <c r="D76" s="180"/>
      <c r="E76" s="180"/>
      <c r="F76" s="180"/>
      <c r="G76" s="180"/>
    </row>
    <row r="77" spans="2:7" x14ac:dyDescent="0.25">
      <c r="B77" s="180"/>
      <c r="C77" s="180"/>
      <c r="D77" s="180"/>
      <c r="E77" s="180"/>
      <c r="F77" s="180"/>
      <c r="G77" s="180"/>
    </row>
    <row r="78" spans="2:7" x14ac:dyDescent="0.25">
      <c r="B78" s="180"/>
      <c r="C78" s="180"/>
      <c r="D78" s="180"/>
      <c r="E78" s="180"/>
      <c r="F78" s="180"/>
      <c r="G78" s="180"/>
    </row>
    <row r="79" spans="2:7" x14ac:dyDescent="0.25">
      <c r="B79" s="180"/>
      <c r="C79" s="180"/>
      <c r="D79" s="180"/>
      <c r="E79" s="180"/>
      <c r="F79" s="180"/>
      <c r="G79" s="180"/>
    </row>
    <row r="80" spans="2:7" x14ac:dyDescent="0.25">
      <c r="B80" s="180"/>
      <c r="C80" s="180"/>
      <c r="D80" s="180"/>
      <c r="E80" s="180"/>
      <c r="F80" s="180"/>
      <c r="G80" s="180"/>
    </row>
    <row r="81" spans="2:7" x14ac:dyDescent="0.25">
      <c r="B81" s="180"/>
      <c r="C81" s="180"/>
      <c r="D81" s="180"/>
      <c r="E81" s="180"/>
      <c r="F81" s="180"/>
      <c r="G81" s="180"/>
    </row>
    <row r="82" spans="2:7" x14ac:dyDescent="0.25">
      <c r="B82" s="180"/>
      <c r="C82" s="180"/>
      <c r="D82" s="180"/>
      <c r="E82" s="180"/>
      <c r="F82" s="180"/>
      <c r="G82" s="180"/>
    </row>
    <row r="83" spans="2:7" x14ac:dyDescent="0.25">
      <c r="B83" s="180"/>
      <c r="C83" s="180"/>
      <c r="D83" s="180"/>
      <c r="E83" s="180"/>
      <c r="F83" s="180"/>
      <c r="G83" s="180"/>
    </row>
    <row r="84" spans="2:7" x14ac:dyDescent="0.25">
      <c r="B84" s="180"/>
      <c r="C84" s="180"/>
      <c r="D84" s="180"/>
      <c r="E84" s="180"/>
      <c r="F84" s="180"/>
      <c r="G84" s="180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17</v>
      </c>
      <c r="C3" s="41"/>
      <c r="D3" s="42"/>
      <c r="E3" s="42"/>
      <c r="F3" s="42"/>
      <c r="G3" s="44" t="s">
        <v>16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4" t="s">
        <v>19</v>
      </c>
      <c r="G5" s="17"/>
      <c r="H5" s="17"/>
      <c r="I5" s="46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4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4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4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4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53</v>
      </c>
      <c r="E15" s="93" t="s">
        <v>54</v>
      </c>
      <c r="F15" s="105" t="s">
        <v>55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10221'!B14</f>
        <v>0</v>
      </c>
      <c r="E16" s="97">
        <f>'Rekap 10221'!C14</f>
        <v>0</v>
      </c>
      <c r="F16" s="106">
        <f>'Rekap 10221'!D14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>
        <f>'Rekap 10221'!B18</f>
        <v>0</v>
      </c>
      <c r="E17" s="76">
        <f>'Rekap 10221'!C18</f>
        <v>0</v>
      </c>
      <c r="F17" s="81">
        <f>'Rekap 10221'!D18</f>
        <v>0</v>
      </c>
      <c r="G17" s="61">
        <v>7</v>
      </c>
      <c r="H17" s="116" t="s">
        <v>35</v>
      </c>
      <c r="I17" s="129"/>
      <c r="J17" s="127">
        <f>'SO 10221'!Z39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/>
      <c r="E18" s="77"/>
      <c r="F18" s="82"/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43</v>
      </c>
      <c r="C21" s="69" t="s">
        <v>7</v>
      </c>
      <c r="D21" s="75"/>
      <c r="E21" s="19"/>
      <c r="F21" s="98"/>
      <c r="G21" s="65" t="s">
        <v>49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44</v>
      </c>
      <c r="D22" s="87"/>
      <c r="E22" s="89" t="s">
        <v>47</v>
      </c>
      <c r="F22" s="81">
        <f>((F16*U22*0)+(F17*V22*0)+(F18*W22*0))/100</f>
        <v>0</v>
      </c>
      <c r="G22" s="60">
        <v>16</v>
      </c>
      <c r="H22" s="115" t="s">
        <v>50</v>
      </c>
      <c r="I22" s="130" t="s">
        <v>47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45</v>
      </c>
      <c r="D23" s="66"/>
      <c r="E23" s="89" t="s">
        <v>48</v>
      </c>
      <c r="F23" s="82">
        <f>((F16*U23*0)+(F17*V23*0)+(F18*W23*0))/100</f>
        <v>0</v>
      </c>
      <c r="G23" s="61">
        <v>17</v>
      </c>
      <c r="H23" s="116" t="s">
        <v>51</v>
      </c>
      <c r="I23" s="130" t="s">
        <v>47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46</v>
      </c>
      <c r="D24" s="66"/>
      <c r="E24" s="89" t="s">
        <v>47</v>
      </c>
      <c r="F24" s="82">
        <f>((F16*U24*0)+(F17*V24*0)+(F18*W24*0))/100</f>
        <v>0</v>
      </c>
      <c r="G24" s="61">
        <v>18</v>
      </c>
      <c r="H24" s="116" t="s">
        <v>52</v>
      </c>
      <c r="I24" s="130" t="s">
        <v>48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58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10221'!K9:'SO 10221'!K39)</f>
        <v>0</v>
      </c>
      <c r="J29" s="119">
        <f>ROUND(((ROUND(I29,2)*20)/100),2)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10221'!K9:'SO 10221'!K39)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31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42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56</v>
      </c>
      <c r="E33" s="15"/>
      <c r="F33" s="103"/>
      <c r="G33" s="111">
        <v>26</v>
      </c>
      <c r="H33" s="142" t="s">
        <v>57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RowHeight="15" x14ac:dyDescent="0.2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 x14ac:dyDescent="0.25">
      <c r="A1" s="145" t="s">
        <v>22</v>
      </c>
      <c r="B1" s="144"/>
      <c r="C1" s="144"/>
      <c r="D1" s="145" t="s">
        <v>19</v>
      </c>
      <c r="E1" s="144"/>
      <c r="F1" s="144"/>
      <c r="W1">
        <v>30.126000000000001</v>
      </c>
    </row>
    <row r="2" spans="1:26" x14ac:dyDescent="0.25">
      <c r="A2" s="145" t="s">
        <v>26</v>
      </c>
      <c r="B2" s="144"/>
      <c r="C2" s="144"/>
      <c r="D2" s="145" t="s">
        <v>16</v>
      </c>
      <c r="E2" s="144"/>
      <c r="F2" s="144"/>
    </row>
    <row r="3" spans="1:26" x14ac:dyDescent="0.25">
      <c r="A3" s="145" t="s">
        <v>25</v>
      </c>
      <c r="B3" s="144"/>
      <c r="C3" s="144"/>
      <c r="D3" s="145" t="s">
        <v>62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17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63</v>
      </c>
      <c r="B8" s="144"/>
      <c r="C8" s="144"/>
      <c r="D8" s="144"/>
      <c r="E8" s="144"/>
      <c r="F8" s="144"/>
    </row>
    <row r="9" spans="1:26" x14ac:dyDescent="0.25">
      <c r="A9" s="147" t="s">
        <v>59</v>
      </c>
      <c r="B9" s="147" t="s">
        <v>53</v>
      </c>
      <c r="C9" s="147" t="s">
        <v>54</v>
      </c>
      <c r="D9" s="147" t="s">
        <v>31</v>
      </c>
      <c r="E9" s="147" t="s">
        <v>60</v>
      </c>
      <c r="F9" s="147" t="s">
        <v>61</v>
      </c>
    </row>
    <row r="10" spans="1:26" x14ac:dyDescent="0.25">
      <c r="A10" s="154" t="s">
        <v>64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65</v>
      </c>
      <c r="B11" s="157">
        <f>'SO 10221'!L13</f>
        <v>0</v>
      </c>
      <c r="C11" s="157">
        <f>'SO 10221'!M13</f>
        <v>0</v>
      </c>
      <c r="D11" s="157">
        <f>'SO 10221'!I13</f>
        <v>0</v>
      </c>
      <c r="E11" s="158">
        <f>'SO 10221'!P13</f>
        <v>0.8</v>
      </c>
      <c r="F11" s="158">
        <f>'SO 10221'!S13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66</v>
      </c>
      <c r="B12" s="157">
        <f>'SO 10221'!L23</f>
        <v>0</v>
      </c>
      <c r="C12" s="157">
        <f>'SO 10221'!M23</f>
        <v>0</v>
      </c>
      <c r="D12" s="157">
        <f>'SO 10221'!I23</f>
        <v>0</v>
      </c>
      <c r="E12" s="158">
        <f>'SO 10221'!P23</f>
        <v>0</v>
      </c>
      <c r="F12" s="158">
        <f>'SO 10221'!S23</f>
        <v>0.72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67</v>
      </c>
      <c r="B13" s="157">
        <f>'SO 10221'!L27</f>
        <v>0</v>
      </c>
      <c r="C13" s="157">
        <f>'SO 10221'!M27</f>
        <v>0</v>
      </c>
      <c r="D13" s="157">
        <f>'SO 10221'!I27</f>
        <v>0</v>
      </c>
      <c r="E13" s="158">
        <f>'SO 10221'!P27</f>
        <v>0</v>
      </c>
      <c r="F13" s="158">
        <f>'SO 10221'!S27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2" t="s">
        <v>64</v>
      </c>
      <c r="B14" s="159">
        <f>'SO 10221'!L29</f>
        <v>0</v>
      </c>
      <c r="C14" s="159">
        <f>'SO 10221'!M29</f>
        <v>0</v>
      </c>
      <c r="D14" s="159">
        <f>'SO 10221'!I29</f>
        <v>0</v>
      </c>
      <c r="E14" s="160">
        <f>'SO 10221'!P29</f>
        <v>0.8</v>
      </c>
      <c r="F14" s="160">
        <f>'SO 10221'!S29</f>
        <v>0.72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"/>
      <c r="B15" s="149"/>
      <c r="C15" s="149"/>
      <c r="D15" s="149"/>
      <c r="E15" s="148"/>
      <c r="F15" s="148"/>
    </row>
    <row r="16" spans="1:26" x14ac:dyDescent="0.25">
      <c r="A16" s="2" t="s">
        <v>68</v>
      </c>
      <c r="B16" s="159"/>
      <c r="C16" s="157"/>
      <c r="D16" s="157"/>
      <c r="E16" s="158"/>
      <c r="F16" s="158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56" t="s">
        <v>69</v>
      </c>
      <c r="B17" s="157">
        <f>'SO 10221'!L36</f>
        <v>0</v>
      </c>
      <c r="C17" s="157">
        <f>'SO 10221'!M36</f>
        <v>0</v>
      </c>
      <c r="D17" s="157">
        <f>'SO 10221'!I36</f>
        <v>0</v>
      </c>
      <c r="E17" s="158">
        <f>'SO 10221'!P36</f>
        <v>0.18</v>
      </c>
      <c r="F17" s="158">
        <f>'SO 10221'!S36</f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2" t="s">
        <v>68</v>
      </c>
      <c r="B18" s="159">
        <f>'SO 10221'!L38</f>
        <v>0</v>
      </c>
      <c r="C18" s="159">
        <f>'SO 10221'!M38</f>
        <v>0</v>
      </c>
      <c r="D18" s="159">
        <f>'SO 10221'!I38</f>
        <v>0</v>
      </c>
      <c r="E18" s="160">
        <f>'SO 10221'!P38</f>
        <v>0.18</v>
      </c>
      <c r="F18" s="160">
        <f>'SO 10221'!S38</f>
        <v>0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"/>
      <c r="B19" s="149"/>
      <c r="C19" s="149"/>
      <c r="D19" s="149"/>
      <c r="E19" s="148"/>
      <c r="F19" s="148"/>
    </row>
    <row r="20" spans="1:26" x14ac:dyDescent="0.25">
      <c r="A20" s="2" t="s">
        <v>70</v>
      </c>
      <c r="B20" s="159">
        <f>'SO 10221'!L39</f>
        <v>0</v>
      </c>
      <c r="C20" s="159">
        <f>'SO 10221'!M39</f>
        <v>0</v>
      </c>
      <c r="D20" s="159">
        <f>'SO 10221'!I39</f>
        <v>0</v>
      </c>
      <c r="E20" s="160">
        <f>'SO 10221'!P39</f>
        <v>0.98</v>
      </c>
      <c r="F20" s="160">
        <f>'SO 10221'!S39</f>
        <v>0.72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pane ySplit="8" topLeftCell="A21" activePane="bottomLeft" state="frozen"/>
      <selection pane="bottomLeft" activeCell="G33" sqref="G33:H35"/>
    </sheetView>
  </sheetViews>
  <sheetFormatPr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9.7109375" customWidth="1"/>
    <col min="7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</cols>
  <sheetData>
    <row r="1" spans="1:26" x14ac:dyDescent="0.25">
      <c r="A1" s="5" t="s">
        <v>22</v>
      </c>
      <c r="B1" s="3"/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26</v>
      </c>
      <c r="B2" s="3"/>
      <c r="C2" s="3"/>
      <c r="D2" s="3"/>
      <c r="E2" s="5" t="s">
        <v>16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25</v>
      </c>
      <c r="B3" s="3"/>
      <c r="C3" s="3"/>
      <c r="D3" s="3"/>
      <c r="E3" s="5" t="s">
        <v>62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17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71</v>
      </c>
      <c r="B8" s="164" t="s">
        <v>72</v>
      </c>
      <c r="C8" s="164" t="s">
        <v>73</v>
      </c>
      <c r="D8" s="164" t="s">
        <v>74</v>
      </c>
      <c r="E8" s="164" t="s">
        <v>75</v>
      </c>
      <c r="F8" s="164" t="s">
        <v>76</v>
      </c>
      <c r="G8" s="164" t="s">
        <v>53</v>
      </c>
      <c r="H8" s="164" t="s">
        <v>54</v>
      </c>
      <c r="I8" s="164" t="s">
        <v>77</v>
      </c>
      <c r="J8" s="164"/>
      <c r="K8" s="164"/>
      <c r="L8" s="164"/>
      <c r="M8" s="164"/>
      <c r="N8" s="164"/>
      <c r="O8" s="164"/>
      <c r="P8" s="164" t="s">
        <v>78</v>
      </c>
      <c r="Q8" s="161"/>
      <c r="R8" s="161"/>
      <c r="S8" s="164" t="s">
        <v>79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64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65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>
        <v>1</v>
      </c>
      <c r="B11" s="168" t="s">
        <v>80</v>
      </c>
      <c r="C11" s="172" t="s">
        <v>81</v>
      </c>
      <c r="D11" s="168" t="s">
        <v>82</v>
      </c>
      <c r="E11" s="168" t="s">
        <v>83</v>
      </c>
      <c r="F11" s="169">
        <v>8</v>
      </c>
      <c r="G11" s="170"/>
      <c r="H11" s="170"/>
      <c r="I11" s="170">
        <f>ROUND(F11*(G11+H11),2)</f>
        <v>0</v>
      </c>
      <c r="J11" s="168">
        <f>ROUND(F11*(N11),2)</f>
        <v>62.4</v>
      </c>
      <c r="K11" s="1">
        <f>ROUND(F11*(O11),2)</f>
        <v>0</v>
      </c>
      <c r="L11" s="1">
        <f>ROUND(F11*(G11+H11),2)</f>
        <v>0</v>
      </c>
      <c r="M11" s="1"/>
      <c r="N11" s="1">
        <v>7.8</v>
      </c>
      <c r="O11" s="1"/>
      <c r="P11" s="167">
        <f>ROUND(F11*(R11),3)</f>
        <v>0.79</v>
      </c>
      <c r="Q11" s="173"/>
      <c r="R11" s="173">
        <v>9.8699999999999996E-2</v>
      </c>
      <c r="S11" s="167">
        <f>ROUND(F11*(X11),3)</f>
        <v>0</v>
      </c>
      <c r="X11">
        <v>0</v>
      </c>
      <c r="Z11">
        <v>0</v>
      </c>
    </row>
    <row r="12" spans="1:26" ht="24.95" customHeight="1" x14ac:dyDescent="0.25">
      <c r="A12" s="171">
        <v>2</v>
      </c>
      <c r="B12" s="168" t="s">
        <v>84</v>
      </c>
      <c r="C12" s="172" t="s">
        <v>85</v>
      </c>
      <c r="D12" s="168" t="s">
        <v>86</v>
      </c>
      <c r="E12" s="168" t="s">
        <v>83</v>
      </c>
      <c r="F12" s="169">
        <v>8</v>
      </c>
      <c r="G12" s="170"/>
      <c r="H12" s="170"/>
      <c r="I12" s="170">
        <f>ROUND(F12*(G12+H12),2)</f>
        <v>0</v>
      </c>
      <c r="J12" s="168">
        <f>ROUND(F12*(N12),2)</f>
        <v>10</v>
      </c>
      <c r="K12" s="1">
        <f>ROUND(F12*(O12),2)</f>
        <v>0</v>
      </c>
      <c r="L12" s="1">
        <f>ROUND(F12*(G12+H12),2)</f>
        <v>0</v>
      </c>
      <c r="M12" s="1"/>
      <c r="N12" s="1">
        <v>1.25</v>
      </c>
      <c r="O12" s="1"/>
      <c r="P12" s="167">
        <f>ROUND(F12*(R12),3)</f>
        <v>5.0000000000000001E-3</v>
      </c>
      <c r="Q12" s="173"/>
      <c r="R12" s="173">
        <v>5.9999999999999995E-4</v>
      </c>
      <c r="S12" s="167">
        <f>ROUND(F12*(X12),3)</f>
        <v>0</v>
      </c>
      <c r="X12">
        <v>0</v>
      </c>
      <c r="Z12">
        <v>0</v>
      </c>
    </row>
    <row r="13" spans="1:26" x14ac:dyDescent="0.25">
      <c r="A13" s="156"/>
      <c r="B13" s="156"/>
      <c r="C13" s="156"/>
      <c r="D13" s="156" t="s">
        <v>65</v>
      </c>
      <c r="E13" s="156"/>
      <c r="F13" s="167"/>
      <c r="G13" s="159">
        <f>ROUND((SUM(L10:L12))/1,2)</f>
        <v>0</v>
      </c>
      <c r="H13" s="159">
        <f>ROUND((SUM(M10:M12))/1,2)</f>
        <v>0</v>
      </c>
      <c r="I13" s="159">
        <f>ROUND((SUM(I10:I12))/1,2)</f>
        <v>0</v>
      </c>
      <c r="J13" s="156"/>
      <c r="K13" s="156"/>
      <c r="L13" s="156">
        <f>ROUND((SUM(L10:L12))/1,2)</f>
        <v>0</v>
      </c>
      <c r="M13" s="156">
        <f>ROUND((SUM(M10:M12))/1,2)</f>
        <v>0</v>
      </c>
      <c r="N13" s="156"/>
      <c r="O13" s="156"/>
      <c r="P13" s="174">
        <f>ROUND((SUM(P10:P12))/1,2)</f>
        <v>0.8</v>
      </c>
      <c r="Q13" s="153"/>
      <c r="R13" s="153"/>
      <c r="S13" s="174">
        <f>ROUND((SUM(S10:S12))/1,2)</f>
        <v>0</v>
      </c>
      <c r="T13" s="153"/>
      <c r="U13" s="153"/>
      <c r="V13" s="153"/>
      <c r="W13" s="153"/>
      <c r="X13" s="153"/>
      <c r="Y13" s="153"/>
      <c r="Z13" s="153"/>
    </row>
    <row r="14" spans="1:26" x14ac:dyDescent="0.25">
      <c r="A14" s="1"/>
      <c r="B14" s="1"/>
      <c r="C14" s="1"/>
      <c r="D14" s="1"/>
      <c r="E14" s="1"/>
      <c r="F14" s="163"/>
      <c r="G14" s="149"/>
      <c r="H14" s="149"/>
      <c r="I14" s="149"/>
      <c r="J14" s="1"/>
      <c r="K14" s="1"/>
      <c r="L14" s="1"/>
      <c r="M14" s="1"/>
      <c r="N14" s="1"/>
      <c r="O14" s="1"/>
      <c r="P14" s="1"/>
      <c r="S14" s="1"/>
    </row>
    <row r="15" spans="1:26" x14ac:dyDescent="0.25">
      <c r="A15" s="156"/>
      <c r="B15" s="156"/>
      <c r="C15" s="156"/>
      <c r="D15" s="156" t="s">
        <v>66</v>
      </c>
      <c r="E15" s="156"/>
      <c r="F15" s="167"/>
      <c r="G15" s="157"/>
      <c r="H15" s="157"/>
      <c r="I15" s="157"/>
      <c r="J15" s="156"/>
      <c r="K15" s="156"/>
      <c r="L15" s="156"/>
      <c r="M15" s="156"/>
      <c r="N15" s="156"/>
      <c r="O15" s="156"/>
      <c r="P15" s="156"/>
      <c r="Q15" s="153"/>
      <c r="R15" s="153"/>
      <c r="S15" s="156"/>
      <c r="T15" s="153"/>
      <c r="U15" s="153"/>
      <c r="V15" s="153"/>
      <c r="W15" s="153"/>
      <c r="X15" s="153"/>
      <c r="Y15" s="153"/>
      <c r="Z15" s="153"/>
    </row>
    <row r="16" spans="1:26" ht="24.95" customHeight="1" x14ac:dyDescent="0.25">
      <c r="A16" s="171">
        <v>3</v>
      </c>
      <c r="B16" s="168" t="s">
        <v>87</v>
      </c>
      <c r="C16" s="172" t="s">
        <v>88</v>
      </c>
      <c r="D16" s="168" t="s">
        <v>89</v>
      </c>
      <c r="E16" s="168" t="s">
        <v>90</v>
      </c>
      <c r="F16" s="169">
        <v>0.72</v>
      </c>
      <c r="G16" s="170"/>
      <c r="H16" s="170"/>
      <c r="I16" s="170">
        <f t="shared" ref="I16:I22" si="0">ROUND(F16*(G16+H16),2)</f>
        <v>0</v>
      </c>
      <c r="J16" s="168">
        <f t="shared" ref="J16:J22" si="1">ROUND(F16*(N16),2)</f>
        <v>3.25</v>
      </c>
      <c r="K16" s="1">
        <f t="shared" ref="K16:K22" si="2">ROUND(F16*(O16),2)</f>
        <v>0</v>
      </c>
      <c r="L16" s="1">
        <f t="shared" ref="L16:L22" si="3">ROUND(F16*(G16+H16),2)</f>
        <v>0</v>
      </c>
      <c r="M16" s="1"/>
      <c r="N16" s="1">
        <v>4.5199999999999996</v>
      </c>
      <c r="O16" s="1"/>
      <c r="P16" s="167">
        <f t="shared" ref="P16:P22" si="4">ROUND(F16*(R16),3)</f>
        <v>0</v>
      </c>
      <c r="Q16" s="173"/>
      <c r="R16" s="173">
        <v>0</v>
      </c>
      <c r="S16" s="167">
        <f t="shared" ref="S16:S22" si="5">ROUND(F16*(X16),3)</f>
        <v>0</v>
      </c>
      <c r="X16">
        <v>0</v>
      </c>
      <c r="Z16">
        <v>0</v>
      </c>
    </row>
    <row r="17" spans="1:26" ht="24.95" customHeight="1" x14ac:dyDescent="0.25">
      <c r="A17" s="171">
        <v>4</v>
      </c>
      <c r="B17" s="168" t="s">
        <v>87</v>
      </c>
      <c r="C17" s="172" t="s">
        <v>91</v>
      </c>
      <c r="D17" s="168" t="s">
        <v>92</v>
      </c>
      <c r="E17" s="168" t="s">
        <v>90</v>
      </c>
      <c r="F17" s="169">
        <v>7.2</v>
      </c>
      <c r="G17" s="170"/>
      <c r="H17" s="170"/>
      <c r="I17" s="170">
        <f t="shared" si="0"/>
        <v>0</v>
      </c>
      <c r="J17" s="168">
        <f t="shared" si="1"/>
        <v>3.82</v>
      </c>
      <c r="K17" s="1">
        <f t="shared" si="2"/>
        <v>0</v>
      </c>
      <c r="L17" s="1">
        <f t="shared" si="3"/>
        <v>0</v>
      </c>
      <c r="M17" s="1"/>
      <c r="N17" s="1">
        <v>0.53</v>
      </c>
      <c r="O17" s="1"/>
      <c r="P17" s="167">
        <f t="shared" si="4"/>
        <v>0</v>
      </c>
      <c r="Q17" s="173"/>
      <c r="R17" s="173">
        <v>0</v>
      </c>
      <c r="S17" s="167">
        <f t="shared" si="5"/>
        <v>0</v>
      </c>
      <c r="X17">
        <v>0</v>
      </c>
      <c r="Z17">
        <v>0</v>
      </c>
    </row>
    <row r="18" spans="1:26" ht="24.95" customHeight="1" x14ac:dyDescent="0.25">
      <c r="A18" s="171">
        <v>5</v>
      </c>
      <c r="B18" s="168" t="s">
        <v>80</v>
      </c>
      <c r="C18" s="172" t="s">
        <v>93</v>
      </c>
      <c r="D18" s="168" t="s">
        <v>94</v>
      </c>
      <c r="E18" s="168" t="s">
        <v>83</v>
      </c>
      <c r="F18" s="169">
        <v>8</v>
      </c>
      <c r="G18" s="170"/>
      <c r="H18" s="170"/>
      <c r="I18" s="170">
        <f t="shared" si="0"/>
        <v>0</v>
      </c>
      <c r="J18" s="168">
        <f t="shared" si="1"/>
        <v>26.72</v>
      </c>
      <c r="K18" s="1">
        <f t="shared" si="2"/>
        <v>0</v>
      </c>
      <c r="L18" s="1">
        <f t="shared" si="3"/>
        <v>0</v>
      </c>
      <c r="M18" s="1"/>
      <c r="N18" s="1">
        <v>3.34</v>
      </c>
      <c r="O18" s="1"/>
      <c r="P18" s="167">
        <f t="shared" si="4"/>
        <v>0</v>
      </c>
      <c r="Q18" s="173"/>
      <c r="R18" s="173">
        <v>0</v>
      </c>
      <c r="S18" s="167">
        <f t="shared" si="5"/>
        <v>0</v>
      </c>
      <c r="X18">
        <v>0</v>
      </c>
      <c r="Z18">
        <v>0</v>
      </c>
    </row>
    <row r="19" spans="1:26" ht="24.95" customHeight="1" x14ac:dyDescent="0.25">
      <c r="A19" s="171">
        <v>6</v>
      </c>
      <c r="B19" s="168" t="s">
        <v>95</v>
      </c>
      <c r="C19" s="172" t="s">
        <v>96</v>
      </c>
      <c r="D19" s="168" t="s">
        <v>97</v>
      </c>
      <c r="E19" s="168" t="s">
        <v>83</v>
      </c>
      <c r="F19" s="169">
        <v>8</v>
      </c>
      <c r="G19" s="170"/>
      <c r="H19" s="170"/>
      <c r="I19" s="170">
        <f t="shared" si="0"/>
        <v>0</v>
      </c>
      <c r="J19" s="168">
        <f t="shared" si="1"/>
        <v>19.600000000000001</v>
      </c>
      <c r="K19" s="1">
        <f t="shared" si="2"/>
        <v>0</v>
      </c>
      <c r="L19" s="1">
        <f t="shared" si="3"/>
        <v>0</v>
      </c>
      <c r="M19" s="1"/>
      <c r="N19" s="1">
        <v>2.4500000000000002</v>
      </c>
      <c r="O19" s="1"/>
      <c r="P19" s="167">
        <f t="shared" si="4"/>
        <v>0</v>
      </c>
      <c r="Q19" s="173"/>
      <c r="R19" s="173">
        <v>0</v>
      </c>
      <c r="S19" s="167">
        <f t="shared" si="5"/>
        <v>0.72</v>
      </c>
      <c r="X19">
        <v>0.09</v>
      </c>
      <c r="Z19">
        <v>0</v>
      </c>
    </row>
    <row r="20" spans="1:26" ht="24.95" customHeight="1" x14ac:dyDescent="0.25">
      <c r="A20" s="171">
        <v>7</v>
      </c>
      <c r="B20" s="168" t="s">
        <v>95</v>
      </c>
      <c r="C20" s="172" t="s">
        <v>98</v>
      </c>
      <c r="D20" s="168" t="s">
        <v>99</v>
      </c>
      <c r="E20" s="168" t="s">
        <v>90</v>
      </c>
      <c r="F20" s="169">
        <v>0.72</v>
      </c>
      <c r="G20" s="170"/>
      <c r="H20" s="170"/>
      <c r="I20" s="170">
        <f t="shared" si="0"/>
        <v>0</v>
      </c>
      <c r="J20" s="168">
        <f t="shared" si="1"/>
        <v>5.44</v>
      </c>
      <c r="K20" s="1">
        <f t="shared" si="2"/>
        <v>0</v>
      </c>
      <c r="L20" s="1">
        <f t="shared" si="3"/>
        <v>0</v>
      </c>
      <c r="M20" s="1"/>
      <c r="N20" s="1">
        <v>7.55</v>
      </c>
      <c r="O20" s="1"/>
      <c r="P20" s="167">
        <f t="shared" si="4"/>
        <v>0</v>
      </c>
      <c r="Q20" s="173"/>
      <c r="R20" s="173">
        <v>0</v>
      </c>
      <c r="S20" s="167">
        <f t="shared" si="5"/>
        <v>0</v>
      </c>
      <c r="X20">
        <v>0</v>
      </c>
      <c r="Z20">
        <v>0</v>
      </c>
    </row>
    <row r="21" spans="1:26" ht="24.95" customHeight="1" x14ac:dyDescent="0.25">
      <c r="A21" s="171">
        <v>8</v>
      </c>
      <c r="B21" s="168" t="s">
        <v>95</v>
      </c>
      <c r="C21" s="172" t="s">
        <v>100</v>
      </c>
      <c r="D21" s="168" t="s">
        <v>101</v>
      </c>
      <c r="E21" s="168" t="s">
        <v>90</v>
      </c>
      <c r="F21" s="169">
        <v>0.72</v>
      </c>
      <c r="G21" s="170"/>
      <c r="H21" s="170"/>
      <c r="I21" s="170">
        <f t="shared" si="0"/>
        <v>0</v>
      </c>
      <c r="J21" s="168">
        <f t="shared" si="1"/>
        <v>0.61</v>
      </c>
      <c r="K21" s="1">
        <f t="shared" si="2"/>
        <v>0</v>
      </c>
      <c r="L21" s="1">
        <f t="shared" si="3"/>
        <v>0</v>
      </c>
      <c r="M21" s="1"/>
      <c r="N21" s="1">
        <v>0.85</v>
      </c>
      <c r="O21" s="1"/>
      <c r="P21" s="167">
        <f t="shared" si="4"/>
        <v>0</v>
      </c>
      <c r="Q21" s="173"/>
      <c r="R21" s="173">
        <v>0</v>
      </c>
      <c r="S21" s="167">
        <f t="shared" si="5"/>
        <v>0</v>
      </c>
      <c r="X21">
        <v>0</v>
      </c>
      <c r="Z21">
        <v>0</v>
      </c>
    </row>
    <row r="22" spans="1:26" ht="24.95" customHeight="1" x14ac:dyDescent="0.25">
      <c r="A22" s="171">
        <v>9</v>
      </c>
      <c r="B22" s="168" t="s">
        <v>95</v>
      </c>
      <c r="C22" s="172" t="s">
        <v>102</v>
      </c>
      <c r="D22" s="168" t="s">
        <v>103</v>
      </c>
      <c r="E22" s="168" t="s">
        <v>104</v>
      </c>
      <c r="F22" s="169">
        <v>0.72</v>
      </c>
      <c r="G22" s="170"/>
      <c r="H22" s="170"/>
      <c r="I22" s="170">
        <f t="shared" si="0"/>
        <v>0</v>
      </c>
      <c r="J22" s="168">
        <f t="shared" si="1"/>
        <v>16.71</v>
      </c>
      <c r="K22" s="1">
        <f t="shared" si="2"/>
        <v>0</v>
      </c>
      <c r="L22" s="1">
        <f t="shared" si="3"/>
        <v>0</v>
      </c>
      <c r="M22" s="1"/>
      <c r="N22" s="1">
        <v>23.21</v>
      </c>
      <c r="O22" s="1"/>
      <c r="P22" s="167">
        <f t="shared" si="4"/>
        <v>0</v>
      </c>
      <c r="Q22" s="173"/>
      <c r="R22" s="173">
        <v>0</v>
      </c>
      <c r="S22" s="167">
        <f t="shared" si="5"/>
        <v>0</v>
      </c>
      <c r="X22">
        <v>0</v>
      </c>
      <c r="Z22">
        <v>0</v>
      </c>
    </row>
    <row r="23" spans="1:26" x14ac:dyDescent="0.25">
      <c r="A23" s="156"/>
      <c r="B23" s="156"/>
      <c r="C23" s="156"/>
      <c r="D23" s="156" t="s">
        <v>66</v>
      </c>
      <c r="E23" s="156"/>
      <c r="F23" s="167"/>
      <c r="G23" s="159">
        <f>ROUND((SUM(L15:L22))/1,2)</f>
        <v>0</v>
      </c>
      <c r="H23" s="159">
        <f>ROUND((SUM(M15:M22))/1,2)</f>
        <v>0</v>
      </c>
      <c r="I23" s="159">
        <f>ROUND((SUM(I15:I22))/1,2)</f>
        <v>0</v>
      </c>
      <c r="J23" s="156"/>
      <c r="K23" s="156"/>
      <c r="L23" s="156">
        <f>ROUND((SUM(L15:L22))/1,2)</f>
        <v>0</v>
      </c>
      <c r="M23" s="156">
        <f>ROUND((SUM(M15:M22))/1,2)</f>
        <v>0</v>
      </c>
      <c r="N23" s="156"/>
      <c r="O23" s="156"/>
      <c r="P23" s="174">
        <f>ROUND((SUM(P15:P22))/1,2)</f>
        <v>0</v>
      </c>
      <c r="Q23" s="153"/>
      <c r="R23" s="153"/>
      <c r="S23" s="174">
        <f>ROUND((SUM(S15:S22))/1,2)</f>
        <v>0.72</v>
      </c>
      <c r="T23" s="153"/>
      <c r="U23" s="153"/>
      <c r="V23" s="153"/>
      <c r="W23" s="153"/>
      <c r="X23" s="153"/>
      <c r="Y23" s="153"/>
      <c r="Z23" s="153"/>
    </row>
    <row r="24" spans="1:26" x14ac:dyDescent="0.25">
      <c r="A24" s="1"/>
      <c r="B24" s="1"/>
      <c r="C24" s="1"/>
      <c r="D24" s="1"/>
      <c r="E24" s="1"/>
      <c r="F24" s="163"/>
      <c r="G24" s="149"/>
      <c r="H24" s="149"/>
      <c r="I24" s="149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56"/>
      <c r="B25" s="156"/>
      <c r="C25" s="156"/>
      <c r="D25" s="156" t="s">
        <v>67</v>
      </c>
      <c r="E25" s="156"/>
      <c r="F25" s="167"/>
      <c r="G25" s="157"/>
      <c r="H25" s="157"/>
      <c r="I25" s="157"/>
      <c r="J25" s="156"/>
      <c r="K25" s="156"/>
      <c r="L25" s="156"/>
      <c r="M25" s="156"/>
      <c r="N25" s="156"/>
      <c r="O25" s="156"/>
      <c r="P25" s="156"/>
      <c r="Q25" s="153"/>
      <c r="R25" s="153"/>
      <c r="S25" s="156"/>
      <c r="T25" s="153"/>
      <c r="U25" s="153"/>
      <c r="V25" s="153"/>
      <c r="W25" s="153"/>
      <c r="X25" s="153"/>
      <c r="Y25" s="153"/>
      <c r="Z25" s="153"/>
    </row>
    <row r="26" spans="1:26" ht="24.95" customHeight="1" x14ac:dyDescent="0.25">
      <c r="A26" s="171">
        <v>10</v>
      </c>
      <c r="B26" s="168" t="s">
        <v>105</v>
      </c>
      <c r="C26" s="172" t="s">
        <v>106</v>
      </c>
      <c r="D26" s="168" t="s">
        <v>107</v>
      </c>
      <c r="E26" s="168" t="s">
        <v>90</v>
      </c>
      <c r="F26" s="169">
        <v>0.7944</v>
      </c>
      <c r="G26" s="170"/>
      <c r="H26" s="170"/>
      <c r="I26" s="170">
        <f>ROUND(F26*(G26+H26),2)</f>
        <v>0</v>
      </c>
      <c r="J26" s="168">
        <f>ROUND(F26*(N26),2)</f>
        <v>20.93</v>
      </c>
      <c r="K26" s="1">
        <f>ROUND(F26*(O26),2)</f>
        <v>0</v>
      </c>
      <c r="L26" s="1">
        <f>ROUND(F26*(G26+H26),2)</f>
        <v>0</v>
      </c>
      <c r="M26" s="1"/>
      <c r="N26" s="1">
        <v>26.35</v>
      </c>
      <c r="O26" s="1"/>
      <c r="P26" s="167">
        <f>ROUND(F26*(R26),3)</f>
        <v>0</v>
      </c>
      <c r="Q26" s="173"/>
      <c r="R26" s="173">
        <v>0</v>
      </c>
      <c r="S26" s="167">
        <f>ROUND(F26*(X26),3)</f>
        <v>0</v>
      </c>
      <c r="X26">
        <v>0</v>
      </c>
      <c r="Z26">
        <v>0</v>
      </c>
    </row>
    <row r="27" spans="1:26" x14ac:dyDescent="0.25">
      <c r="A27" s="156"/>
      <c r="B27" s="156"/>
      <c r="C27" s="156"/>
      <c r="D27" s="156" t="s">
        <v>67</v>
      </c>
      <c r="E27" s="156"/>
      <c r="F27" s="167"/>
      <c r="G27" s="159">
        <f>ROUND((SUM(L25:L26))/1,2)</f>
        <v>0</v>
      </c>
      <c r="H27" s="159">
        <f>ROUND((SUM(M25:M26))/1,2)</f>
        <v>0</v>
      </c>
      <c r="I27" s="159">
        <f>ROUND((SUM(I25:I26))/1,2)</f>
        <v>0</v>
      </c>
      <c r="J27" s="156"/>
      <c r="K27" s="156"/>
      <c r="L27" s="156">
        <f>ROUND((SUM(L25:L26))/1,2)</f>
        <v>0</v>
      </c>
      <c r="M27" s="156">
        <f>ROUND((SUM(M25:M26))/1,2)</f>
        <v>0</v>
      </c>
      <c r="N27" s="156"/>
      <c r="O27" s="156"/>
      <c r="P27" s="174">
        <f>ROUND((SUM(P25:P26))/1,2)</f>
        <v>0</v>
      </c>
      <c r="Q27" s="153"/>
      <c r="R27" s="153"/>
      <c r="S27" s="174">
        <f>ROUND((SUM(S25:S26))/1,2)</f>
        <v>0</v>
      </c>
      <c r="T27" s="153"/>
      <c r="U27" s="153"/>
      <c r="V27" s="153"/>
      <c r="W27" s="153"/>
      <c r="X27" s="153"/>
      <c r="Y27" s="153"/>
      <c r="Z27" s="153"/>
    </row>
    <row r="28" spans="1:26" x14ac:dyDescent="0.25">
      <c r="A28" s="1"/>
      <c r="B28" s="1"/>
      <c r="C28" s="1"/>
      <c r="D28" s="1"/>
      <c r="E28" s="1"/>
      <c r="F28" s="163"/>
      <c r="G28" s="149"/>
      <c r="H28" s="149"/>
      <c r="I28" s="149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56"/>
      <c r="B29" s="156"/>
      <c r="C29" s="156"/>
      <c r="D29" s="2" t="s">
        <v>64</v>
      </c>
      <c r="E29" s="156"/>
      <c r="F29" s="167"/>
      <c r="G29" s="159">
        <f>ROUND((SUM(L9:L28))/2,2)</f>
        <v>0</v>
      </c>
      <c r="H29" s="159">
        <f>ROUND((SUM(M9:M28))/2,2)</f>
        <v>0</v>
      </c>
      <c r="I29" s="159">
        <f>ROUND((SUM(I9:I28))/2,2)</f>
        <v>0</v>
      </c>
      <c r="J29" s="157"/>
      <c r="K29" s="156"/>
      <c r="L29" s="157">
        <f>ROUND((SUM(L9:L28))/2,2)</f>
        <v>0</v>
      </c>
      <c r="M29" s="157">
        <f>ROUND((SUM(M9:M28))/2,2)</f>
        <v>0</v>
      </c>
      <c r="N29" s="156"/>
      <c r="O29" s="156"/>
      <c r="P29" s="174">
        <f>ROUND((SUM(P9:P28))/2,2)</f>
        <v>0.8</v>
      </c>
      <c r="S29" s="174">
        <f>ROUND((SUM(S9:S28))/2,2)</f>
        <v>0.72</v>
      </c>
    </row>
    <row r="30" spans="1:26" x14ac:dyDescent="0.25">
      <c r="A30" s="1"/>
      <c r="B30" s="1"/>
      <c r="C30" s="1"/>
      <c r="D30" s="1"/>
      <c r="E30" s="1"/>
      <c r="F30" s="163"/>
      <c r="G30" s="149"/>
      <c r="H30" s="149"/>
      <c r="I30" s="149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56"/>
      <c r="B31" s="156"/>
      <c r="C31" s="156"/>
      <c r="D31" s="2" t="s">
        <v>68</v>
      </c>
      <c r="E31" s="156"/>
      <c r="F31" s="167"/>
      <c r="G31" s="157"/>
      <c r="H31" s="157"/>
      <c r="I31" s="157"/>
      <c r="J31" s="156"/>
      <c r="K31" s="156"/>
      <c r="L31" s="156"/>
      <c r="M31" s="156"/>
      <c r="N31" s="156"/>
      <c r="O31" s="156"/>
      <c r="P31" s="156"/>
      <c r="Q31" s="153"/>
      <c r="R31" s="153"/>
      <c r="S31" s="156"/>
      <c r="T31" s="153"/>
      <c r="U31" s="153"/>
      <c r="V31" s="153"/>
      <c r="W31" s="153"/>
      <c r="X31" s="153"/>
      <c r="Y31" s="153"/>
      <c r="Z31" s="153"/>
    </row>
    <row r="32" spans="1:26" x14ac:dyDescent="0.25">
      <c r="A32" s="156"/>
      <c r="B32" s="156"/>
      <c r="C32" s="156"/>
      <c r="D32" s="156" t="s">
        <v>69</v>
      </c>
      <c r="E32" s="156"/>
      <c r="F32" s="167"/>
      <c r="G32" s="157"/>
      <c r="H32" s="157"/>
      <c r="I32" s="157"/>
      <c r="J32" s="156"/>
      <c r="K32" s="156"/>
      <c r="L32" s="156"/>
      <c r="M32" s="156"/>
      <c r="N32" s="156"/>
      <c r="O32" s="156"/>
      <c r="P32" s="156"/>
      <c r="Q32" s="153"/>
      <c r="R32" s="153"/>
      <c r="S32" s="156"/>
      <c r="T32" s="153"/>
      <c r="U32" s="153"/>
      <c r="V32" s="153"/>
      <c r="W32" s="153"/>
      <c r="X32" s="153"/>
      <c r="Y32" s="153"/>
      <c r="Z32" s="153"/>
    </row>
    <row r="33" spans="1:26" ht="24.95" customHeight="1" x14ac:dyDescent="0.25">
      <c r="A33" s="171">
        <v>11</v>
      </c>
      <c r="B33" s="168" t="s">
        <v>108</v>
      </c>
      <c r="C33" s="172" t="s">
        <v>109</v>
      </c>
      <c r="D33" s="168" t="s">
        <v>110</v>
      </c>
      <c r="E33" s="168" t="s">
        <v>83</v>
      </c>
      <c r="F33" s="169">
        <v>8</v>
      </c>
      <c r="G33" s="170"/>
      <c r="H33" s="170"/>
      <c r="I33" s="170">
        <f>ROUND(F33*(G33+H33),2)</f>
        <v>0</v>
      </c>
      <c r="J33" s="168">
        <f>ROUND(F33*(N33),2)</f>
        <v>102.32</v>
      </c>
      <c r="K33" s="1">
        <f>ROUND(F33*(O33),2)</f>
        <v>0</v>
      </c>
      <c r="L33" s="1">
        <f>ROUND(F33*(G33+H33),2)</f>
        <v>0</v>
      </c>
      <c r="M33" s="1"/>
      <c r="N33" s="1">
        <v>12.79</v>
      </c>
      <c r="O33" s="1"/>
      <c r="P33" s="167">
        <f>ROUND(F33*(R33),3)</f>
        <v>0.03</v>
      </c>
      <c r="Q33" s="173"/>
      <c r="R33" s="173">
        <v>3.715E-3</v>
      </c>
      <c r="S33" s="167">
        <f>ROUND(F33*(X33),3)</f>
        <v>0</v>
      </c>
      <c r="X33">
        <v>0</v>
      </c>
      <c r="Z33">
        <v>0</v>
      </c>
    </row>
    <row r="34" spans="1:26" ht="24.95" customHeight="1" x14ac:dyDescent="0.25">
      <c r="A34" s="171">
        <v>12</v>
      </c>
      <c r="B34" s="168" t="s">
        <v>108</v>
      </c>
      <c r="C34" s="172" t="s">
        <v>111</v>
      </c>
      <c r="D34" s="168" t="s">
        <v>112</v>
      </c>
      <c r="E34" s="168" t="s">
        <v>90</v>
      </c>
      <c r="F34" s="169">
        <v>0.17659999999999998</v>
      </c>
      <c r="G34" s="170"/>
      <c r="H34" s="170"/>
      <c r="I34" s="170">
        <f>ROUND(F34*(G34+H34),2)</f>
        <v>0</v>
      </c>
      <c r="J34" s="168">
        <f>ROUND(F34*(N34),2)</f>
        <v>2.87</v>
      </c>
      <c r="K34" s="1">
        <f>ROUND(F34*(O34),2)</f>
        <v>0</v>
      </c>
      <c r="L34" s="1">
        <f>ROUND(F34*(G34+H34),2)</f>
        <v>0</v>
      </c>
      <c r="M34" s="1"/>
      <c r="N34" s="1">
        <v>16.25</v>
      </c>
      <c r="O34" s="1"/>
      <c r="P34" s="167">
        <f>ROUND(F34*(R34),3)</f>
        <v>0</v>
      </c>
      <c r="Q34" s="173"/>
      <c r="R34" s="173">
        <v>0</v>
      </c>
      <c r="S34" s="167">
        <f>ROUND(F34*(X34),3)</f>
        <v>0</v>
      </c>
      <c r="X34">
        <v>0</v>
      </c>
      <c r="Z34">
        <v>0</v>
      </c>
    </row>
    <row r="35" spans="1:26" ht="24.95" customHeight="1" x14ac:dyDescent="0.25">
      <c r="A35" s="171">
        <v>13</v>
      </c>
      <c r="B35" s="168" t="s">
        <v>113</v>
      </c>
      <c r="C35" s="172" t="s">
        <v>114</v>
      </c>
      <c r="D35" s="168" t="s">
        <v>115</v>
      </c>
      <c r="E35" s="168" t="s">
        <v>83</v>
      </c>
      <c r="F35" s="169">
        <v>8.16</v>
      </c>
      <c r="G35" s="170"/>
      <c r="H35" s="170"/>
      <c r="I35" s="170">
        <f>ROUND(F35*(G35+H35),2)</f>
        <v>0</v>
      </c>
      <c r="J35" s="168">
        <f>ROUND(F35*(N35),2)</f>
        <v>133.16999999999999</v>
      </c>
      <c r="K35" s="1">
        <f>ROUND(F35*(O35),2)</f>
        <v>0</v>
      </c>
      <c r="L35" s="1"/>
      <c r="M35" s="1">
        <f>ROUND(F35*(G35+H35),2)</f>
        <v>0</v>
      </c>
      <c r="N35" s="1">
        <v>16.32</v>
      </c>
      <c r="O35" s="1"/>
      <c r="P35" s="167">
        <f>ROUND(F35*(R35),3)</f>
        <v>0.14699999999999999</v>
      </c>
      <c r="Q35" s="173"/>
      <c r="R35" s="173">
        <v>1.7999999999999999E-2</v>
      </c>
      <c r="S35" s="167">
        <f>ROUND(F35*(X35),3)</f>
        <v>0</v>
      </c>
      <c r="X35">
        <v>0</v>
      </c>
      <c r="Z35">
        <v>0</v>
      </c>
    </row>
    <row r="36" spans="1:26" x14ac:dyDescent="0.25">
      <c r="A36" s="156"/>
      <c r="B36" s="156"/>
      <c r="C36" s="156"/>
      <c r="D36" s="156" t="s">
        <v>69</v>
      </c>
      <c r="E36" s="156"/>
      <c r="F36" s="167"/>
      <c r="G36" s="159">
        <f>ROUND((SUM(L32:L35))/1,2)</f>
        <v>0</v>
      </c>
      <c r="H36" s="159">
        <f>ROUND((SUM(M32:M35))/1,2)</f>
        <v>0</v>
      </c>
      <c r="I36" s="159">
        <f>ROUND((SUM(I32:I35))/1,2)</f>
        <v>0</v>
      </c>
      <c r="J36" s="156"/>
      <c r="K36" s="156"/>
      <c r="L36" s="156">
        <f>ROUND((SUM(L32:L35))/1,2)</f>
        <v>0</v>
      </c>
      <c r="M36" s="156">
        <f>ROUND((SUM(M32:M35))/1,2)</f>
        <v>0</v>
      </c>
      <c r="N36" s="156"/>
      <c r="O36" s="156"/>
      <c r="P36" s="174">
        <f>ROUND((SUM(P32:P35))/1,2)</f>
        <v>0.18</v>
      </c>
      <c r="S36" s="167">
        <f>ROUND((SUM(S32:S35))/1,2)</f>
        <v>0</v>
      </c>
    </row>
    <row r="37" spans="1:26" x14ac:dyDescent="0.25">
      <c r="A37" s="1"/>
      <c r="B37" s="1"/>
      <c r="C37" s="1"/>
      <c r="D37" s="1"/>
      <c r="E37" s="1"/>
      <c r="F37" s="163"/>
      <c r="G37" s="149"/>
      <c r="H37" s="149"/>
      <c r="I37" s="149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56"/>
      <c r="B38" s="156"/>
      <c r="C38" s="156"/>
      <c r="D38" s="2" t="s">
        <v>68</v>
      </c>
      <c r="E38" s="156"/>
      <c r="F38" s="167"/>
      <c r="G38" s="159">
        <f>ROUND((SUM(L31:L37))/2,2)</f>
        <v>0</v>
      </c>
      <c r="H38" s="159">
        <f>ROUND((SUM(M31:M37))/2,2)</f>
        <v>0</v>
      </c>
      <c r="I38" s="159">
        <f>ROUND((SUM(I31:I37))/2,2)</f>
        <v>0</v>
      </c>
      <c r="J38" s="156"/>
      <c r="K38" s="156"/>
      <c r="L38" s="156">
        <f>ROUND((SUM(L31:L37))/2,2)</f>
        <v>0</v>
      </c>
      <c r="M38" s="156">
        <f>ROUND((SUM(M31:M37))/2,2)</f>
        <v>0</v>
      </c>
      <c r="N38" s="156"/>
      <c r="O38" s="156"/>
      <c r="P38" s="174">
        <f>ROUND((SUM(P31:P37))/2,2)</f>
        <v>0.18</v>
      </c>
      <c r="S38" s="174">
        <f>ROUND((SUM(S31:S37))/2,2)</f>
        <v>0</v>
      </c>
    </row>
    <row r="39" spans="1:26" x14ac:dyDescent="0.25">
      <c r="A39" s="175"/>
      <c r="B39" s="175"/>
      <c r="C39" s="175"/>
      <c r="D39" s="175"/>
      <c r="E39" s="175"/>
      <c r="F39" s="176" t="s">
        <v>70</v>
      </c>
      <c r="G39" s="177">
        <f>ROUND((SUM(L9:L38))/3,2)</f>
        <v>0</v>
      </c>
      <c r="H39" s="177">
        <f>ROUND((SUM(M9:M38))/3,2)</f>
        <v>0</v>
      </c>
      <c r="I39" s="177">
        <f>ROUND((SUM(I9:I38))/3,2)</f>
        <v>0</v>
      </c>
      <c r="J39" s="175"/>
      <c r="K39" s="175"/>
      <c r="L39" s="175">
        <f>ROUND((SUM(L9:L38))/3,2)</f>
        <v>0</v>
      </c>
      <c r="M39" s="175">
        <f>ROUND((SUM(M9:M38))/3,2)</f>
        <v>0</v>
      </c>
      <c r="N39" s="175"/>
      <c r="O39" s="175"/>
      <c r="P39" s="176">
        <f>ROUND((SUM(P9:P38))/3,2)</f>
        <v>0.98</v>
      </c>
      <c r="S39" s="176">
        <f>ROUND((SUM(S9:S38))/3,2)</f>
        <v>0.72</v>
      </c>
      <c r="Z39">
        <f>(SUM(Z9:Z38))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Oprava podláh v Základnej škole Kukučínova / Spojovacia chodba k 4. pavilónu</oddHeader>
    <oddFooter>&amp;RStrana &amp;P z &amp;N    &amp;L&amp;7Spracované systémom Systematic®pyramida.wsn, tel.: 051 77 10 585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A4"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116</v>
      </c>
      <c r="C3" s="41"/>
      <c r="D3" s="42"/>
      <c r="E3" s="42"/>
      <c r="F3" s="42"/>
      <c r="G3" s="44" t="s">
        <v>16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4" t="s">
        <v>19</v>
      </c>
      <c r="G5" s="17"/>
      <c r="H5" s="17"/>
      <c r="I5" s="46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4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4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4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4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53</v>
      </c>
      <c r="E15" s="93" t="s">
        <v>54</v>
      </c>
      <c r="F15" s="105" t="s">
        <v>55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10222'!B14</f>
        <v>0</v>
      </c>
      <c r="E16" s="97">
        <f>'Rekap 10222'!C14</f>
        <v>0</v>
      </c>
      <c r="F16" s="106">
        <f>'Rekap 10222'!D14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>
        <f>'Rekap 10222'!B18</f>
        <v>0</v>
      </c>
      <c r="E17" s="76">
        <f>'Rekap 10222'!C18</f>
        <v>0</v>
      </c>
      <c r="F17" s="81">
        <f>'Rekap 10222'!D18</f>
        <v>0</v>
      </c>
      <c r="G17" s="61">
        <v>7</v>
      </c>
      <c r="H17" s="116" t="s">
        <v>35</v>
      </c>
      <c r="I17" s="129"/>
      <c r="J17" s="127">
        <f>'SO 10222'!Z34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/>
      <c r="E18" s="77"/>
      <c r="F18" s="82"/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43</v>
      </c>
      <c r="C21" s="69" t="s">
        <v>7</v>
      </c>
      <c r="D21" s="75"/>
      <c r="E21" s="19"/>
      <c r="F21" s="98"/>
      <c r="G21" s="65" t="s">
        <v>49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44</v>
      </c>
      <c r="D22" s="87"/>
      <c r="E22" s="89" t="s">
        <v>47</v>
      </c>
      <c r="F22" s="81">
        <f>((F16*U22*0)+(F17*V22*0)+(F18*W22*0))/100</f>
        <v>0</v>
      </c>
      <c r="G22" s="60">
        <v>16</v>
      </c>
      <c r="H22" s="115" t="s">
        <v>50</v>
      </c>
      <c r="I22" s="130" t="s">
        <v>47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45</v>
      </c>
      <c r="D23" s="66"/>
      <c r="E23" s="89" t="s">
        <v>48</v>
      </c>
      <c r="F23" s="82">
        <f>((F16*U23*0)+(F17*V23*0)+(F18*W23*0))/100</f>
        <v>0</v>
      </c>
      <c r="G23" s="61">
        <v>17</v>
      </c>
      <c r="H23" s="116" t="s">
        <v>51</v>
      </c>
      <c r="I23" s="130" t="s">
        <v>47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46</v>
      </c>
      <c r="D24" s="66"/>
      <c r="E24" s="89" t="s">
        <v>47</v>
      </c>
      <c r="F24" s="82">
        <f>((F16*U24*0)+(F17*V24*0)+(F18*W24*0))/100</f>
        <v>0</v>
      </c>
      <c r="G24" s="61">
        <v>18</v>
      </c>
      <c r="H24" s="116" t="s">
        <v>52</v>
      </c>
      <c r="I24" s="130" t="s">
        <v>48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58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10222'!K9:'SO 10222'!K34)</f>
        <v>0</v>
      </c>
      <c r="J29" s="119">
        <f>ROUND(((ROUND(I29,2)*20)/100),2)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10222'!K9:'SO 10222'!K34)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31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42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56</v>
      </c>
      <c r="E33" s="15"/>
      <c r="F33" s="103"/>
      <c r="G33" s="111">
        <v>26</v>
      </c>
      <c r="H33" s="142" t="s">
        <v>57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RowHeight="15" x14ac:dyDescent="0.2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 x14ac:dyDescent="0.25">
      <c r="A1" s="145" t="s">
        <v>22</v>
      </c>
      <c r="B1" s="144"/>
      <c r="C1" s="144"/>
      <c r="D1" s="145" t="s">
        <v>19</v>
      </c>
      <c r="E1" s="144"/>
      <c r="F1" s="144"/>
      <c r="W1">
        <v>30.126000000000001</v>
      </c>
    </row>
    <row r="2" spans="1:26" x14ac:dyDescent="0.25">
      <c r="A2" s="145" t="s">
        <v>26</v>
      </c>
      <c r="B2" s="144"/>
      <c r="C2" s="144"/>
      <c r="D2" s="145" t="s">
        <v>16</v>
      </c>
      <c r="E2" s="144"/>
      <c r="F2" s="144"/>
    </row>
    <row r="3" spans="1:26" x14ac:dyDescent="0.25">
      <c r="A3" s="145" t="s">
        <v>25</v>
      </c>
      <c r="B3" s="144"/>
      <c r="C3" s="144"/>
      <c r="D3" s="145" t="s">
        <v>62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116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63</v>
      </c>
      <c r="B8" s="144"/>
      <c r="C8" s="144"/>
      <c r="D8" s="144"/>
      <c r="E8" s="144"/>
      <c r="F8" s="144"/>
    </row>
    <row r="9" spans="1:26" x14ac:dyDescent="0.25">
      <c r="A9" s="147" t="s">
        <v>59</v>
      </c>
      <c r="B9" s="147" t="s">
        <v>53</v>
      </c>
      <c r="C9" s="147" t="s">
        <v>54</v>
      </c>
      <c r="D9" s="147" t="s">
        <v>31</v>
      </c>
      <c r="E9" s="147" t="s">
        <v>60</v>
      </c>
      <c r="F9" s="147" t="s">
        <v>61</v>
      </c>
    </row>
    <row r="10" spans="1:26" x14ac:dyDescent="0.25">
      <c r="A10" s="154" t="s">
        <v>64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65</v>
      </c>
      <c r="B11" s="157">
        <f>'SO 10222'!L13</f>
        <v>0</v>
      </c>
      <c r="C11" s="157">
        <f>'SO 10222'!M13</f>
        <v>0</v>
      </c>
      <c r="D11" s="157">
        <f>'SO 10222'!I13</f>
        <v>0</v>
      </c>
      <c r="E11" s="158">
        <f>'SO 10222'!P13</f>
        <v>5.96</v>
      </c>
      <c r="F11" s="158">
        <f>'SO 10222'!S13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66</v>
      </c>
      <c r="B12" s="157">
        <f>'SO 10222'!L17</f>
        <v>0</v>
      </c>
      <c r="C12" s="157">
        <f>'SO 10222'!M17</f>
        <v>0</v>
      </c>
      <c r="D12" s="157">
        <f>'SO 10222'!I17</f>
        <v>0</v>
      </c>
      <c r="E12" s="158">
        <f>'SO 10222'!P17</f>
        <v>0</v>
      </c>
      <c r="F12" s="158">
        <f>'SO 10222'!S17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67</v>
      </c>
      <c r="B13" s="157">
        <f>'SO 10222'!L21</f>
        <v>0</v>
      </c>
      <c r="C13" s="157">
        <f>'SO 10222'!M21</f>
        <v>0</v>
      </c>
      <c r="D13" s="157">
        <f>'SO 10222'!I21</f>
        <v>0</v>
      </c>
      <c r="E13" s="158">
        <f>'SO 10222'!P21</f>
        <v>0</v>
      </c>
      <c r="F13" s="158">
        <f>'SO 10222'!S21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2" t="s">
        <v>64</v>
      </c>
      <c r="B14" s="159">
        <f>'SO 10222'!L23</f>
        <v>0</v>
      </c>
      <c r="C14" s="159">
        <f>'SO 10222'!M23</f>
        <v>0</v>
      </c>
      <c r="D14" s="159">
        <f>'SO 10222'!I23</f>
        <v>0</v>
      </c>
      <c r="E14" s="160">
        <f>'SO 10222'!P23</f>
        <v>5.96</v>
      </c>
      <c r="F14" s="160">
        <f>'SO 10222'!S23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"/>
      <c r="B15" s="149"/>
      <c r="C15" s="149"/>
      <c r="D15" s="149"/>
      <c r="E15" s="148"/>
      <c r="F15" s="148"/>
    </row>
    <row r="16" spans="1:26" x14ac:dyDescent="0.25">
      <c r="A16" s="2" t="s">
        <v>68</v>
      </c>
      <c r="B16" s="159"/>
      <c r="C16" s="157"/>
      <c r="D16" s="157"/>
      <c r="E16" s="158"/>
      <c r="F16" s="158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56" t="s">
        <v>69</v>
      </c>
      <c r="B17" s="157">
        <f>'SO 10222'!L31</f>
        <v>0</v>
      </c>
      <c r="C17" s="157">
        <f>'SO 10222'!M31</f>
        <v>0</v>
      </c>
      <c r="D17" s="157">
        <f>'SO 10222'!I31</f>
        <v>0</v>
      </c>
      <c r="E17" s="158">
        <f>'SO 10222'!P31</f>
        <v>1.36</v>
      </c>
      <c r="F17" s="158">
        <f>'SO 10222'!S31</f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2" t="s">
        <v>68</v>
      </c>
      <c r="B18" s="159">
        <f>'SO 10222'!L33</f>
        <v>0</v>
      </c>
      <c r="C18" s="159">
        <f>'SO 10222'!M33</f>
        <v>0</v>
      </c>
      <c r="D18" s="159">
        <f>'SO 10222'!I33</f>
        <v>0</v>
      </c>
      <c r="E18" s="160">
        <f>'SO 10222'!P33</f>
        <v>1.36</v>
      </c>
      <c r="F18" s="160">
        <f>'SO 10222'!S33</f>
        <v>0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"/>
      <c r="B19" s="149"/>
      <c r="C19" s="149"/>
      <c r="D19" s="149"/>
      <c r="E19" s="148"/>
      <c r="F19" s="148"/>
    </row>
    <row r="20" spans="1:26" x14ac:dyDescent="0.25">
      <c r="A20" s="2" t="s">
        <v>70</v>
      </c>
      <c r="B20" s="159">
        <f>'SO 10222'!L34</f>
        <v>0</v>
      </c>
      <c r="C20" s="159">
        <f>'SO 10222'!M34</f>
        <v>0</v>
      </c>
      <c r="D20" s="159">
        <f>'SO 10222'!I34</f>
        <v>0</v>
      </c>
      <c r="E20" s="160">
        <f>'SO 10222'!P34</f>
        <v>7.32</v>
      </c>
      <c r="F20" s="160">
        <f>'SO 10222'!S34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workbookViewId="0">
      <pane ySplit="8" topLeftCell="A15" activePane="bottomLeft" state="frozen"/>
      <selection pane="bottomLeft" activeCell="G27" sqref="G27:H30"/>
    </sheetView>
  </sheetViews>
  <sheetFormatPr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9.7109375" customWidth="1"/>
    <col min="7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</cols>
  <sheetData>
    <row r="1" spans="1:26" x14ac:dyDescent="0.25">
      <c r="A1" s="5" t="s">
        <v>22</v>
      </c>
      <c r="B1" s="3"/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26</v>
      </c>
      <c r="B2" s="3"/>
      <c r="C2" s="3"/>
      <c r="D2" s="3"/>
      <c r="E2" s="5" t="s">
        <v>16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25</v>
      </c>
      <c r="B3" s="3"/>
      <c r="C3" s="3"/>
      <c r="D3" s="3"/>
      <c r="E3" s="5" t="s">
        <v>62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116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71</v>
      </c>
      <c r="B8" s="164" t="s">
        <v>72</v>
      </c>
      <c r="C8" s="164" t="s">
        <v>73</v>
      </c>
      <c r="D8" s="164" t="s">
        <v>74</v>
      </c>
      <c r="E8" s="164" t="s">
        <v>75</v>
      </c>
      <c r="F8" s="164" t="s">
        <v>76</v>
      </c>
      <c r="G8" s="164" t="s">
        <v>53</v>
      </c>
      <c r="H8" s="164" t="s">
        <v>54</v>
      </c>
      <c r="I8" s="164" t="s">
        <v>77</v>
      </c>
      <c r="J8" s="164"/>
      <c r="K8" s="164"/>
      <c r="L8" s="164"/>
      <c r="M8" s="164"/>
      <c r="N8" s="164"/>
      <c r="O8" s="164"/>
      <c r="P8" s="164" t="s">
        <v>78</v>
      </c>
      <c r="Q8" s="161"/>
      <c r="R8" s="161"/>
      <c r="S8" s="164" t="s">
        <v>79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64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65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>
        <v>1</v>
      </c>
      <c r="B11" s="168" t="s">
        <v>80</v>
      </c>
      <c r="C11" s="172" t="s">
        <v>81</v>
      </c>
      <c r="D11" s="168" t="s">
        <v>82</v>
      </c>
      <c r="E11" s="168" t="s">
        <v>83</v>
      </c>
      <c r="F11" s="169">
        <v>60</v>
      </c>
      <c r="G11" s="170"/>
      <c r="H11" s="170"/>
      <c r="I11" s="170">
        <f>ROUND(F11*(G11+H11),2)</f>
        <v>0</v>
      </c>
      <c r="J11" s="168">
        <f>ROUND(F11*(N11),2)</f>
        <v>468</v>
      </c>
      <c r="K11" s="1">
        <f>ROUND(F11*(O11),2)</f>
        <v>0</v>
      </c>
      <c r="L11" s="1">
        <f>ROUND(F11*(G11+H11),2)</f>
        <v>0</v>
      </c>
      <c r="M11" s="1"/>
      <c r="N11" s="1">
        <v>7.8</v>
      </c>
      <c r="O11" s="1"/>
      <c r="P11" s="167">
        <f>ROUND(F11*(R11),3)</f>
        <v>5.9219999999999997</v>
      </c>
      <c r="Q11" s="173"/>
      <c r="R11" s="173">
        <v>9.8699999999999996E-2</v>
      </c>
      <c r="S11" s="167">
        <f>ROUND(F11*(X11),3)</f>
        <v>0</v>
      </c>
      <c r="X11">
        <v>0</v>
      </c>
      <c r="Z11">
        <v>0</v>
      </c>
    </row>
    <row r="12" spans="1:26" ht="24.95" customHeight="1" x14ac:dyDescent="0.25">
      <c r="A12" s="171">
        <v>2</v>
      </c>
      <c r="B12" s="168" t="s">
        <v>84</v>
      </c>
      <c r="C12" s="172" t="s">
        <v>85</v>
      </c>
      <c r="D12" s="168" t="s">
        <v>86</v>
      </c>
      <c r="E12" s="168" t="s">
        <v>83</v>
      </c>
      <c r="F12" s="169">
        <v>60</v>
      </c>
      <c r="G12" s="170"/>
      <c r="H12" s="170"/>
      <c r="I12" s="170">
        <f>ROUND(F12*(G12+H12),2)</f>
        <v>0</v>
      </c>
      <c r="J12" s="168">
        <f>ROUND(F12*(N12),2)</f>
        <v>75</v>
      </c>
      <c r="K12" s="1">
        <f>ROUND(F12*(O12),2)</f>
        <v>0</v>
      </c>
      <c r="L12" s="1">
        <f>ROUND(F12*(G12+H12),2)</f>
        <v>0</v>
      </c>
      <c r="M12" s="1"/>
      <c r="N12" s="1">
        <v>1.25</v>
      </c>
      <c r="O12" s="1"/>
      <c r="P12" s="167">
        <f>ROUND(F12*(R12),3)</f>
        <v>3.5999999999999997E-2</v>
      </c>
      <c r="Q12" s="173"/>
      <c r="R12" s="173">
        <v>5.9999999999999995E-4</v>
      </c>
      <c r="S12" s="167">
        <f>ROUND(F12*(X12),3)</f>
        <v>0</v>
      </c>
      <c r="X12">
        <v>0</v>
      </c>
      <c r="Z12">
        <v>0</v>
      </c>
    </row>
    <row r="13" spans="1:26" x14ac:dyDescent="0.25">
      <c r="A13" s="156"/>
      <c r="B13" s="156"/>
      <c r="C13" s="156"/>
      <c r="D13" s="156" t="s">
        <v>65</v>
      </c>
      <c r="E13" s="156"/>
      <c r="F13" s="167"/>
      <c r="G13" s="159">
        <f>ROUND((SUM(L10:L12))/1,2)</f>
        <v>0</v>
      </c>
      <c r="H13" s="159">
        <f>ROUND((SUM(M10:M12))/1,2)</f>
        <v>0</v>
      </c>
      <c r="I13" s="159">
        <f>ROUND((SUM(I10:I12))/1,2)</f>
        <v>0</v>
      </c>
      <c r="J13" s="156"/>
      <c r="K13" s="156"/>
      <c r="L13" s="156">
        <f>ROUND((SUM(L10:L12))/1,2)</f>
        <v>0</v>
      </c>
      <c r="M13" s="156">
        <f>ROUND((SUM(M10:M12))/1,2)</f>
        <v>0</v>
      </c>
      <c r="N13" s="156"/>
      <c r="O13" s="156"/>
      <c r="P13" s="174">
        <f>ROUND((SUM(P10:P12))/1,2)</f>
        <v>5.96</v>
      </c>
      <c r="Q13" s="153"/>
      <c r="R13" s="153"/>
      <c r="S13" s="174">
        <f>ROUND((SUM(S10:S12))/1,2)</f>
        <v>0</v>
      </c>
      <c r="T13" s="153"/>
      <c r="U13" s="153"/>
      <c r="V13" s="153"/>
      <c r="W13" s="153"/>
      <c r="X13" s="153"/>
      <c r="Y13" s="153"/>
      <c r="Z13" s="153"/>
    </row>
    <row r="14" spans="1:26" x14ac:dyDescent="0.25">
      <c r="A14" s="1"/>
      <c r="B14" s="1"/>
      <c r="C14" s="1"/>
      <c r="D14" s="1"/>
      <c r="E14" s="1"/>
      <c r="F14" s="163"/>
      <c r="G14" s="149"/>
      <c r="H14" s="149"/>
      <c r="I14" s="149"/>
      <c r="J14" s="1"/>
      <c r="K14" s="1"/>
      <c r="L14" s="1"/>
      <c r="M14" s="1"/>
      <c r="N14" s="1"/>
      <c r="O14" s="1"/>
      <c r="P14" s="1"/>
      <c r="S14" s="1"/>
    </row>
    <row r="15" spans="1:26" x14ac:dyDescent="0.25">
      <c r="A15" s="156"/>
      <c r="B15" s="156"/>
      <c r="C15" s="156"/>
      <c r="D15" s="156" t="s">
        <v>66</v>
      </c>
      <c r="E15" s="156"/>
      <c r="F15" s="167"/>
      <c r="G15" s="157"/>
      <c r="H15" s="157"/>
      <c r="I15" s="157"/>
      <c r="J15" s="156"/>
      <c r="K15" s="156"/>
      <c r="L15" s="156"/>
      <c r="M15" s="156"/>
      <c r="N15" s="156"/>
      <c r="O15" s="156"/>
      <c r="P15" s="156"/>
      <c r="Q15" s="153"/>
      <c r="R15" s="153"/>
      <c r="S15" s="156"/>
      <c r="T15" s="153"/>
      <c r="U15" s="153"/>
      <c r="V15" s="153"/>
      <c r="W15" s="153"/>
      <c r="X15" s="153"/>
      <c r="Y15" s="153"/>
      <c r="Z15" s="153"/>
    </row>
    <row r="16" spans="1:26" ht="24.95" customHeight="1" x14ac:dyDescent="0.25">
      <c r="A16" s="171">
        <v>3</v>
      </c>
      <c r="B16" s="168" t="s">
        <v>80</v>
      </c>
      <c r="C16" s="172" t="s">
        <v>93</v>
      </c>
      <c r="D16" s="168" t="s">
        <v>94</v>
      </c>
      <c r="E16" s="168" t="s">
        <v>83</v>
      </c>
      <c r="F16" s="169">
        <v>60</v>
      </c>
      <c r="G16" s="170"/>
      <c r="H16" s="170"/>
      <c r="I16" s="170">
        <f>ROUND(F16*(G16+H16),2)</f>
        <v>0</v>
      </c>
      <c r="J16" s="168">
        <f>ROUND(F16*(N16),2)</f>
        <v>200.4</v>
      </c>
      <c r="K16" s="1">
        <f>ROUND(F16*(O16),2)</f>
        <v>0</v>
      </c>
      <c r="L16" s="1">
        <f>ROUND(F16*(G16+H16),2)</f>
        <v>0</v>
      </c>
      <c r="M16" s="1"/>
      <c r="N16" s="1">
        <v>3.34</v>
      </c>
      <c r="O16" s="1"/>
      <c r="P16" s="167">
        <f>ROUND(F16*(R16),3)</f>
        <v>0</v>
      </c>
      <c r="Q16" s="173"/>
      <c r="R16" s="173">
        <v>0</v>
      </c>
      <c r="S16" s="167">
        <f>ROUND(F16*(X16),3)</f>
        <v>0</v>
      </c>
      <c r="X16">
        <v>0</v>
      </c>
      <c r="Z16">
        <v>0</v>
      </c>
    </row>
    <row r="17" spans="1:26" x14ac:dyDescent="0.25">
      <c r="A17" s="156"/>
      <c r="B17" s="156"/>
      <c r="C17" s="156"/>
      <c r="D17" s="156" t="s">
        <v>66</v>
      </c>
      <c r="E17" s="156"/>
      <c r="F17" s="167"/>
      <c r="G17" s="159">
        <f>ROUND((SUM(L15:L16))/1,2)</f>
        <v>0</v>
      </c>
      <c r="H17" s="159">
        <f>ROUND((SUM(M15:M16))/1,2)</f>
        <v>0</v>
      </c>
      <c r="I17" s="159">
        <f>ROUND((SUM(I15:I16))/1,2)</f>
        <v>0</v>
      </c>
      <c r="J17" s="156"/>
      <c r="K17" s="156"/>
      <c r="L17" s="156">
        <f>ROUND((SUM(L15:L16))/1,2)</f>
        <v>0</v>
      </c>
      <c r="M17" s="156">
        <f>ROUND((SUM(M15:M16))/1,2)</f>
        <v>0</v>
      </c>
      <c r="N17" s="156"/>
      <c r="O17" s="156"/>
      <c r="P17" s="174">
        <f>ROUND((SUM(P15:P16))/1,2)</f>
        <v>0</v>
      </c>
      <c r="Q17" s="153"/>
      <c r="R17" s="153"/>
      <c r="S17" s="174">
        <f>ROUND((SUM(S15:S16))/1,2)</f>
        <v>0</v>
      </c>
      <c r="T17" s="153"/>
      <c r="U17" s="153"/>
      <c r="V17" s="153"/>
      <c r="W17" s="153"/>
      <c r="X17" s="153"/>
      <c r="Y17" s="153"/>
      <c r="Z17" s="153"/>
    </row>
    <row r="18" spans="1:26" x14ac:dyDescent="0.25">
      <c r="A18" s="1"/>
      <c r="B18" s="1"/>
      <c r="C18" s="1"/>
      <c r="D18" s="1"/>
      <c r="E18" s="1"/>
      <c r="F18" s="163"/>
      <c r="G18" s="149"/>
      <c r="H18" s="149"/>
      <c r="I18" s="149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56"/>
      <c r="B19" s="156"/>
      <c r="C19" s="156"/>
      <c r="D19" s="156" t="s">
        <v>67</v>
      </c>
      <c r="E19" s="156"/>
      <c r="F19" s="167"/>
      <c r="G19" s="157"/>
      <c r="H19" s="157"/>
      <c r="I19" s="157"/>
      <c r="J19" s="156"/>
      <c r="K19" s="156"/>
      <c r="L19" s="156"/>
      <c r="M19" s="156"/>
      <c r="N19" s="156"/>
      <c r="O19" s="156"/>
      <c r="P19" s="156"/>
      <c r="Q19" s="153"/>
      <c r="R19" s="153"/>
      <c r="S19" s="156"/>
      <c r="T19" s="153"/>
      <c r="U19" s="153"/>
      <c r="V19" s="153"/>
      <c r="W19" s="153"/>
      <c r="X19" s="153"/>
      <c r="Y19" s="153"/>
      <c r="Z19" s="153"/>
    </row>
    <row r="20" spans="1:26" ht="24.95" customHeight="1" x14ac:dyDescent="0.25">
      <c r="A20" s="171">
        <v>4</v>
      </c>
      <c r="B20" s="168" t="s">
        <v>105</v>
      </c>
      <c r="C20" s="172" t="s">
        <v>106</v>
      </c>
      <c r="D20" s="168" t="s">
        <v>107</v>
      </c>
      <c r="E20" s="168" t="s">
        <v>90</v>
      </c>
      <c r="F20" s="169">
        <v>5.9579999999999993</v>
      </c>
      <c r="G20" s="170"/>
      <c r="H20" s="170"/>
      <c r="I20" s="170">
        <f>ROUND(F20*(G20+H20),2)</f>
        <v>0</v>
      </c>
      <c r="J20" s="168">
        <f>ROUND(F20*(N20),2)</f>
        <v>156.99</v>
      </c>
      <c r="K20" s="1">
        <f>ROUND(F20*(O20),2)</f>
        <v>0</v>
      </c>
      <c r="L20" s="1">
        <f>ROUND(F20*(G20+H20),2)</f>
        <v>0</v>
      </c>
      <c r="M20" s="1"/>
      <c r="N20" s="1">
        <v>26.35</v>
      </c>
      <c r="O20" s="1"/>
      <c r="P20" s="167">
        <f>ROUND(F20*(R20),3)</f>
        <v>0</v>
      </c>
      <c r="Q20" s="173"/>
      <c r="R20" s="173">
        <v>0</v>
      </c>
      <c r="S20" s="167">
        <f>ROUND(F20*(X20),3)</f>
        <v>0</v>
      </c>
      <c r="X20">
        <v>0</v>
      </c>
      <c r="Z20">
        <v>0</v>
      </c>
    </row>
    <row r="21" spans="1:26" x14ac:dyDescent="0.25">
      <c r="A21" s="156"/>
      <c r="B21" s="156"/>
      <c r="C21" s="156"/>
      <c r="D21" s="156" t="s">
        <v>67</v>
      </c>
      <c r="E21" s="156"/>
      <c r="F21" s="167"/>
      <c r="G21" s="159">
        <f>ROUND((SUM(L19:L20))/1,2)</f>
        <v>0</v>
      </c>
      <c r="H21" s="159">
        <f>ROUND((SUM(M19:M20))/1,2)</f>
        <v>0</v>
      </c>
      <c r="I21" s="159">
        <f>ROUND((SUM(I19:I20))/1,2)</f>
        <v>0</v>
      </c>
      <c r="J21" s="156"/>
      <c r="K21" s="156"/>
      <c r="L21" s="156">
        <f>ROUND((SUM(L19:L20))/1,2)</f>
        <v>0</v>
      </c>
      <c r="M21" s="156">
        <f>ROUND((SUM(M19:M20))/1,2)</f>
        <v>0</v>
      </c>
      <c r="N21" s="156"/>
      <c r="O21" s="156"/>
      <c r="P21" s="174">
        <f>ROUND((SUM(P19:P20))/1,2)</f>
        <v>0</v>
      </c>
      <c r="Q21" s="153"/>
      <c r="R21" s="153"/>
      <c r="S21" s="174">
        <f>ROUND((SUM(S19:S20))/1,2)</f>
        <v>0</v>
      </c>
      <c r="T21" s="153"/>
      <c r="U21" s="153"/>
      <c r="V21" s="153"/>
      <c r="W21" s="153"/>
      <c r="X21" s="153"/>
      <c r="Y21" s="153"/>
      <c r="Z21" s="153"/>
    </row>
    <row r="22" spans="1:26" x14ac:dyDescent="0.25">
      <c r="A22" s="1"/>
      <c r="B22" s="1"/>
      <c r="C22" s="1"/>
      <c r="D22" s="1"/>
      <c r="E22" s="1"/>
      <c r="F22" s="163"/>
      <c r="G22" s="149"/>
      <c r="H22" s="149"/>
      <c r="I22" s="149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56"/>
      <c r="B23" s="156"/>
      <c r="C23" s="156"/>
      <c r="D23" s="2" t="s">
        <v>64</v>
      </c>
      <c r="E23" s="156"/>
      <c r="F23" s="167"/>
      <c r="G23" s="159">
        <f>ROUND((SUM(L9:L22))/2,2)</f>
        <v>0</v>
      </c>
      <c r="H23" s="159">
        <f>ROUND((SUM(M9:M22))/2,2)</f>
        <v>0</v>
      </c>
      <c r="I23" s="159">
        <f>ROUND((SUM(I9:I22))/2,2)</f>
        <v>0</v>
      </c>
      <c r="J23" s="157"/>
      <c r="K23" s="156"/>
      <c r="L23" s="157">
        <f>ROUND((SUM(L9:L22))/2,2)</f>
        <v>0</v>
      </c>
      <c r="M23" s="157">
        <f>ROUND((SUM(M9:M22))/2,2)</f>
        <v>0</v>
      </c>
      <c r="N23" s="156"/>
      <c r="O23" s="156"/>
      <c r="P23" s="174">
        <f>ROUND((SUM(P9:P22))/2,2)</f>
        <v>5.96</v>
      </c>
      <c r="S23" s="174">
        <f>ROUND((SUM(S9:S22))/2,2)</f>
        <v>0</v>
      </c>
    </row>
    <row r="24" spans="1:26" x14ac:dyDescent="0.25">
      <c r="A24" s="1"/>
      <c r="B24" s="1"/>
      <c r="C24" s="1"/>
      <c r="D24" s="1"/>
      <c r="E24" s="1"/>
      <c r="F24" s="163"/>
      <c r="G24" s="149"/>
      <c r="H24" s="149"/>
      <c r="I24" s="149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56"/>
      <c r="B25" s="156"/>
      <c r="C25" s="156"/>
      <c r="D25" s="2" t="s">
        <v>68</v>
      </c>
      <c r="E25" s="156"/>
      <c r="F25" s="167"/>
      <c r="G25" s="157"/>
      <c r="H25" s="157"/>
      <c r="I25" s="157"/>
      <c r="J25" s="156"/>
      <c r="K25" s="156"/>
      <c r="L25" s="156"/>
      <c r="M25" s="156"/>
      <c r="N25" s="156"/>
      <c r="O25" s="156"/>
      <c r="P25" s="156"/>
      <c r="Q25" s="153"/>
      <c r="R25" s="153"/>
      <c r="S25" s="156"/>
      <c r="T25" s="153"/>
      <c r="U25" s="153"/>
      <c r="V25" s="153"/>
      <c r="W25" s="153"/>
      <c r="X25" s="153"/>
      <c r="Y25" s="153"/>
      <c r="Z25" s="153"/>
    </row>
    <row r="26" spans="1:26" x14ac:dyDescent="0.25">
      <c r="A26" s="156"/>
      <c r="B26" s="156"/>
      <c r="C26" s="156"/>
      <c r="D26" s="156" t="s">
        <v>69</v>
      </c>
      <c r="E26" s="156"/>
      <c r="F26" s="167"/>
      <c r="G26" s="157"/>
      <c r="H26" s="157"/>
      <c r="I26" s="157"/>
      <c r="J26" s="156"/>
      <c r="K26" s="156"/>
      <c r="L26" s="156"/>
      <c r="M26" s="156"/>
      <c r="N26" s="156"/>
      <c r="O26" s="156"/>
      <c r="P26" s="156"/>
      <c r="Q26" s="153"/>
      <c r="R26" s="153"/>
      <c r="S26" s="156"/>
      <c r="T26" s="153"/>
      <c r="U26" s="153"/>
      <c r="V26" s="153"/>
      <c r="W26" s="153"/>
      <c r="X26" s="153"/>
      <c r="Y26" s="153"/>
      <c r="Z26" s="153"/>
    </row>
    <row r="27" spans="1:26" ht="24.95" customHeight="1" x14ac:dyDescent="0.25">
      <c r="A27" s="171">
        <v>5</v>
      </c>
      <c r="B27" s="168" t="s">
        <v>108</v>
      </c>
      <c r="C27" s="172" t="s">
        <v>117</v>
      </c>
      <c r="D27" s="168" t="s">
        <v>118</v>
      </c>
      <c r="E27" s="168" t="s">
        <v>119</v>
      </c>
      <c r="F27" s="169">
        <v>10</v>
      </c>
      <c r="G27" s="170"/>
      <c r="H27" s="170"/>
      <c r="I27" s="170">
        <f>ROUND(F27*(G27+H27),2)</f>
        <v>0</v>
      </c>
      <c r="J27" s="168">
        <f>ROUND(F27*(N27),2)</f>
        <v>26.4</v>
      </c>
      <c r="K27" s="1">
        <f>ROUND(F27*(O27),2)</f>
        <v>0</v>
      </c>
      <c r="L27" s="1">
        <f>ROUND(F27*(G27+H27),2)</f>
        <v>0</v>
      </c>
      <c r="M27" s="1"/>
      <c r="N27" s="1">
        <v>2.64</v>
      </c>
      <c r="O27" s="1"/>
      <c r="P27" s="167">
        <f>ROUND(F27*(R27),3)</f>
        <v>0.01</v>
      </c>
      <c r="Q27" s="173"/>
      <c r="R27" s="173">
        <v>9.7000000000000005E-4</v>
      </c>
      <c r="S27" s="167">
        <f>ROUND(F27*(X27),3)</f>
        <v>0</v>
      </c>
      <c r="X27">
        <v>0</v>
      </c>
      <c r="Z27">
        <v>0</v>
      </c>
    </row>
    <row r="28" spans="1:26" ht="24.95" customHeight="1" x14ac:dyDescent="0.25">
      <c r="A28" s="171">
        <v>6</v>
      </c>
      <c r="B28" s="168" t="s">
        <v>108</v>
      </c>
      <c r="C28" s="172" t="s">
        <v>109</v>
      </c>
      <c r="D28" s="168" t="s">
        <v>120</v>
      </c>
      <c r="E28" s="168" t="s">
        <v>83</v>
      </c>
      <c r="F28" s="169">
        <v>60</v>
      </c>
      <c r="G28" s="170"/>
      <c r="H28" s="170"/>
      <c r="I28" s="170">
        <f>ROUND(F28*(G28+H28),2)</f>
        <v>0</v>
      </c>
      <c r="J28" s="168">
        <f>ROUND(F28*(N28),2)</f>
        <v>855</v>
      </c>
      <c r="K28" s="1">
        <f>ROUND(F28*(O28),2)</f>
        <v>0</v>
      </c>
      <c r="L28" s="1">
        <f>ROUND(F28*(G28+H28),2)</f>
        <v>0</v>
      </c>
      <c r="M28" s="1"/>
      <c r="N28" s="1">
        <v>14.25</v>
      </c>
      <c r="O28" s="1"/>
      <c r="P28" s="167">
        <f>ROUND(F28*(R28),3)</f>
        <v>0.223</v>
      </c>
      <c r="Q28" s="173"/>
      <c r="R28" s="173">
        <v>3.715E-3</v>
      </c>
      <c r="S28" s="167">
        <f>ROUND(F28*(X28),3)</f>
        <v>0</v>
      </c>
      <c r="X28">
        <v>0</v>
      </c>
      <c r="Z28">
        <v>0</v>
      </c>
    </row>
    <row r="29" spans="1:26" ht="24.95" customHeight="1" x14ac:dyDescent="0.25">
      <c r="A29" s="171">
        <v>7</v>
      </c>
      <c r="B29" s="168" t="s">
        <v>108</v>
      </c>
      <c r="C29" s="172" t="s">
        <v>121</v>
      </c>
      <c r="D29" s="168" t="s">
        <v>122</v>
      </c>
      <c r="E29" s="168" t="s">
        <v>90</v>
      </c>
      <c r="F29" s="169">
        <v>1.3562320000000001</v>
      </c>
      <c r="G29" s="170"/>
      <c r="H29" s="170"/>
      <c r="I29" s="170">
        <f>ROUND(F29*(G29+H29),2)</f>
        <v>0</v>
      </c>
      <c r="J29" s="168">
        <f>ROUND(F29*(N29),2)</f>
        <v>22.38</v>
      </c>
      <c r="K29" s="1">
        <f>ROUND(F29*(O29),2)</f>
        <v>0</v>
      </c>
      <c r="L29" s="1">
        <f>ROUND(F29*(G29+H29),2)</f>
        <v>0</v>
      </c>
      <c r="M29" s="1"/>
      <c r="N29" s="1">
        <v>16.5</v>
      </c>
      <c r="O29" s="1"/>
      <c r="P29" s="167">
        <f>ROUND(F29*(R29),3)</f>
        <v>0</v>
      </c>
      <c r="Q29" s="173"/>
      <c r="R29" s="173">
        <v>0</v>
      </c>
      <c r="S29" s="167">
        <f>ROUND(F29*(X29),3)</f>
        <v>0</v>
      </c>
      <c r="X29">
        <v>0</v>
      </c>
      <c r="Z29">
        <v>0</v>
      </c>
    </row>
    <row r="30" spans="1:26" ht="24.95" customHeight="1" x14ac:dyDescent="0.25">
      <c r="A30" s="171">
        <v>8</v>
      </c>
      <c r="B30" s="168" t="s">
        <v>113</v>
      </c>
      <c r="C30" s="172" t="s">
        <v>114</v>
      </c>
      <c r="D30" s="168" t="s">
        <v>115</v>
      </c>
      <c r="E30" s="168" t="s">
        <v>83</v>
      </c>
      <c r="F30" s="169">
        <v>62.424000000000007</v>
      </c>
      <c r="G30" s="170"/>
      <c r="H30" s="170"/>
      <c r="I30" s="170">
        <f>ROUND(F30*(G30+H30),2)</f>
        <v>0</v>
      </c>
      <c r="J30" s="168">
        <f>ROUND(F30*(N30),2)</f>
        <v>1018.76</v>
      </c>
      <c r="K30" s="1">
        <f>ROUND(F30*(O30),2)</f>
        <v>0</v>
      </c>
      <c r="L30" s="1"/>
      <c r="M30" s="1">
        <f>ROUND(F30*(G30+H30),2)</f>
        <v>0</v>
      </c>
      <c r="N30" s="1">
        <v>16.32</v>
      </c>
      <c r="O30" s="1"/>
      <c r="P30" s="167">
        <f>ROUND(F30*(R30),3)</f>
        <v>1.1240000000000001</v>
      </c>
      <c r="Q30" s="173"/>
      <c r="R30" s="173">
        <v>1.7999999999999999E-2</v>
      </c>
      <c r="S30" s="167">
        <f>ROUND(F30*(X30),3)</f>
        <v>0</v>
      </c>
      <c r="X30">
        <v>0</v>
      </c>
      <c r="Z30">
        <v>0</v>
      </c>
    </row>
    <row r="31" spans="1:26" x14ac:dyDescent="0.25">
      <c r="A31" s="156"/>
      <c r="B31" s="156"/>
      <c r="C31" s="156"/>
      <c r="D31" s="156" t="s">
        <v>69</v>
      </c>
      <c r="E31" s="156"/>
      <c r="F31" s="167"/>
      <c r="G31" s="159">
        <f>ROUND((SUM(L26:L30))/1,2)</f>
        <v>0</v>
      </c>
      <c r="H31" s="159">
        <f>ROUND((SUM(M26:M30))/1,2)</f>
        <v>0</v>
      </c>
      <c r="I31" s="159">
        <f>ROUND((SUM(I26:I30))/1,2)</f>
        <v>0</v>
      </c>
      <c r="J31" s="156"/>
      <c r="K31" s="156"/>
      <c r="L31" s="156">
        <f>ROUND((SUM(L26:L30))/1,2)</f>
        <v>0</v>
      </c>
      <c r="M31" s="156">
        <f>ROUND((SUM(M26:M30))/1,2)</f>
        <v>0</v>
      </c>
      <c r="N31" s="156"/>
      <c r="O31" s="156"/>
      <c r="P31" s="174">
        <f>ROUND((SUM(P26:P30))/1,2)</f>
        <v>1.36</v>
      </c>
      <c r="S31" s="167">
        <f>ROUND((SUM(S26:S30))/1,2)</f>
        <v>0</v>
      </c>
    </row>
    <row r="32" spans="1:26" x14ac:dyDescent="0.25">
      <c r="A32" s="1"/>
      <c r="B32" s="1"/>
      <c r="C32" s="1"/>
      <c r="D32" s="1"/>
      <c r="E32" s="1"/>
      <c r="F32" s="163"/>
      <c r="G32" s="149"/>
      <c r="H32" s="149"/>
      <c r="I32" s="149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56"/>
      <c r="B33" s="156"/>
      <c r="C33" s="156"/>
      <c r="D33" s="2" t="s">
        <v>68</v>
      </c>
      <c r="E33" s="156"/>
      <c r="F33" s="167"/>
      <c r="G33" s="159">
        <f>ROUND((SUM(L25:L32))/2,2)</f>
        <v>0</v>
      </c>
      <c r="H33" s="159">
        <f>ROUND((SUM(M25:M32))/2,2)</f>
        <v>0</v>
      </c>
      <c r="I33" s="159">
        <f>ROUND((SUM(I25:I32))/2,2)</f>
        <v>0</v>
      </c>
      <c r="J33" s="156"/>
      <c r="K33" s="156"/>
      <c r="L33" s="156">
        <f>ROUND((SUM(L25:L32))/2,2)</f>
        <v>0</v>
      </c>
      <c r="M33" s="156">
        <f>ROUND((SUM(M25:M32))/2,2)</f>
        <v>0</v>
      </c>
      <c r="N33" s="156"/>
      <c r="O33" s="156"/>
      <c r="P33" s="174">
        <f>ROUND((SUM(P25:P32))/2,2)</f>
        <v>1.36</v>
      </c>
      <c r="S33" s="174">
        <f>ROUND((SUM(S25:S32))/2,2)</f>
        <v>0</v>
      </c>
    </row>
    <row r="34" spans="1:26" x14ac:dyDescent="0.25">
      <c r="A34" s="175"/>
      <c r="B34" s="175"/>
      <c r="C34" s="175"/>
      <c r="D34" s="175"/>
      <c r="E34" s="175"/>
      <c r="F34" s="176" t="s">
        <v>70</v>
      </c>
      <c r="G34" s="177">
        <f>ROUND((SUM(L9:L33))/3,2)</f>
        <v>0</v>
      </c>
      <c r="H34" s="177">
        <f>ROUND((SUM(M9:M33))/3,2)</f>
        <v>0</v>
      </c>
      <c r="I34" s="177">
        <f>ROUND((SUM(I9:I33))/3,2)</f>
        <v>0</v>
      </c>
      <c r="J34" s="175"/>
      <c r="K34" s="175"/>
      <c r="L34" s="175">
        <f>ROUND((SUM(L9:L33))/3,2)</f>
        <v>0</v>
      </c>
      <c r="M34" s="175">
        <f>ROUND((SUM(M9:M33))/3,2)</f>
        <v>0</v>
      </c>
      <c r="N34" s="175"/>
      <c r="O34" s="175"/>
      <c r="P34" s="176">
        <f>ROUND((SUM(P9:P33))/3,2)</f>
        <v>7.32</v>
      </c>
      <c r="S34" s="176">
        <f>ROUND((SUM(S9:S33))/3,2)</f>
        <v>0</v>
      </c>
      <c r="Z34">
        <f>(SUM(Z9:Z33))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Oprava podláh v Základnej škole Kukučínova / Odborná fyzikálna učebňa</oddHeader>
    <oddFooter>&amp;RStrana &amp;P z &amp;N    &amp;L&amp;7Spracované systémom Systematic®pyramida.wsn, tel.: 051 77 10 585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13"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127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4" t="s">
        <v>16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4" t="s">
        <v>19</v>
      </c>
      <c r="G5" s="17"/>
      <c r="H5" s="17"/>
      <c r="I5" s="46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4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4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4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4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53</v>
      </c>
      <c r="E15" s="93" t="s">
        <v>54</v>
      </c>
      <c r="F15" s="105" t="s">
        <v>55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'Kryci_list 10221'!D16+'Kryci_list 10222'!D16</f>
        <v>0</v>
      </c>
      <c r="E16" s="97">
        <f>'Kryci_list 10221'!E16+'Kryci_list 10222'!E16</f>
        <v>0</v>
      </c>
      <c r="F16" s="106">
        <f>'Kryci_list 10221'!F16+'Kryci_list 10222'!F16</f>
        <v>0</v>
      </c>
      <c r="G16" s="60">
        <v>6</v>
      </c>
      <c r="H16" s="115" t="s">
        <v>34</v>
      </c>
      <c r="I16" s="129"/>
      <c r="J16" s="126">
        <f>Rekapitulácia!F9</f>
        <v>0</v>
      </c>
    </row>
    <row r="17" spans="1:10" ht="18" customHeight="1" x14ac:dyDescent="0.25">
      <c r="A17" s="11"/>
      <c r="B17" s="67">
        <v>2</v>
      </c>
      <c r="C17" s="71" t="s">
        <v>29</v>
      </c>
      <c r="D17" s="78">
        <f>'Kryci_list 10221'!D17+'Kryci_list 10222'!D17</f>
        <v>0</v>
      </c>
      <c r="E17" s="76">
        <f>'Kryci_list 10221'!E17+'Kryci_list 10222'!E17</f>
        <v>0</v>
      </c>
      <c r="F17" s="81">
        <f>'Kryci_list 10221'!F17+'Kryci_list 10222'!F17</f>
        <v>0</v>
      </c>
      <c r="G17" s="61">
        <v>7</v>
      </c>
      <c r="H17" s="116" t="s">
        <v>35</v>
      </c>
      <c r="I17" s="129"/>
      <c r="J17" s="127">
        <f>Rekapitulácia!E9</f>
        <v>0</v>
      </c>
    </row>
    <row r="18" spans="1:10" ht="18" customHeight="1" x14ac:dyDescent="0.25">
      <c r="A18" s="11"/>
      <c r="B18" s="68">
        <v>3</v>
      </c>
      <c r="C18" s="72" t="s">
        <v>30</v>
      </c>
      <c r="D18" s="79">
        <f>'Kryci_list 10221'!D18+'Kryci_list 10222'!D18</f>
        <v>0</v>
      </c>
      <c r="E18" s="77">
        <f>'Kryci_list 10221'!E18+'Kryci_list 10222'!E18</f>
        <v>0</v>
      </c>
      <c r="F18" s="82">
        <f>'Kryci_list 10221'!F18+'Kryci_list 10222'!F18</f>
        <v>0</v>
      </c>
      <c r="G18" s="61">
        <v>8</v>
      </c>
      <c r="H18" s="116" t="s">
        <v>36</v>
      </c>
      <c r="I18" s="129"/>
      <c r="J18" s="127">
        <f>Rekapitulácia!D9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43</v>
      </c>
      <c r="C21" s="69" t="s">
        <v>7</v>
      </c>
      <c r="D21" s="75"/>
      <c r="E21" s="19"/>
      <c r="F21" s="98"/>
      <c r="G21" s="65" t="s">
        <v>49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44</v>
      </c>
      <c r="D22" s="87"/>
      <c r="E22" s="90"/>
      <c r="F22" s="81">
        <f>'Kryci_list 10221'!F22+'Kryci_list 10222'!F22</f>
        <v>0</v>
      </c>
      <c r="G22" s="60">
        <v>16</v>
      </c>
      <c r="H22" s="115" t="s">
        <v>50</v>
      </c>
      <c r="I22" s="129"/>
      <c r="J22" s="126">
        <f>'Kryci_list 10221'!J22+'Kryci_list 10222'!J22</f>
        <v>0</v>
      </c>
    </row>
    <row r="23" spans="1:10" ht="18" customHeight="1" x14ac:dyDescent="0.25">
      <c r="A23" s="11"/>
      <c r="B23" s="61">
        <v>12</v>
      </c>
      <c r="C23" s="64" t="s">
        <v>45</v>
      </c>
      <c r="D23" s="66"/>
      <c r="E23" s="90"/>
      <c r="F23" s="82">
        <f>'Kryci_list 10221'!F23+'Kryci_list 10222'!F23</f>
        <v>0</v>
      </c>
      <c r="G23" s="61">
        <v>17</v>
      </c>
      <c r="H23" s="116" t="s">
        <v>51</v>
      </c>
      <c r="I23" s="129"/>
      <c r="J23" s="127">
        <f>'Kryci_list 10221'!J23+'Kryci_list 10222'!J23</f>
        <v>0</v>
      </c>
    </row>
    <row r="24" spans="1:10" ht="18" customHeight="1" x14ac:dyDescent="0.25">
      <c r="A24" s="11"/>
      <c r="B24" s="61">
        <v>13</v>
      </c>
      <c r="C24" s="64" t="s">
        <v>46</v>
      </c>
      <c r="D24" s="66"/>
      <c r="E24" s="90"/>
      <c r="F24" s="82">
        <f>'Kryci_list 10221'!F24+'Kryci_list 10222'!F24</f>
        <v>0</v>
      </c>
      <c r="G24" s="61">
        <v>18</v>
      </c>
      <c r="H24" s="116" t="s">
        <v>52</v>
      </c>
      <c r="I24" s="129"/>
      <c r="J24" s="127">
        <f>'Kryci_list 10221'!J24+'Kryci_list 10222'!J24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58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Rekapitulácia!B10</f>
        <v>0</v>
      </c>
      <c r="J29" s="119">
        <f>ROUND(((ROUND(I29,2)*20)/100),2)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Rekapitulácia!B11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31</v>
      </c>
      <c r="I31" s="28"/>
      <c r="J31" s="191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7" t="s">
        <v>42</v>
      </c>
      <c r="H32" s="188"/>
      <c r="I32" s="189"/>
      <c r="J32" s="190"/>
    </row>
    <row r="33" spans="1:10" ht="18" customHeight="1" thickTop="1" x14ac:dyDescent="0.25">
      <c r="A33" s="11"/>
      <c r="B33" s="101"/>
      <c r="C33" s="102"/>
      <c r="D33" s="141" t="s">
        <v>56</v>
      </c>
      <c r="E33" s="15"/>
      <c r="F33" s="15"/>
      <c r="G33" s="14"/>
      <c r="H33" s="141" t="s">
        <v>57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Kryci_list 10221</vt:lpstr>
      <vt:lpstr>Rekap 10221</vt:lpstr>
      <vt:lpstr>SO 10221</vt:lpstr>
      <vt:lpstr>Kryci_list 10222</vt:lpstr>
      <vt:lpstr>Rekap 10222</vt:lpstr>
      <vt:lpstr>SO 10222</vt:lpstr>
      <vt:lpstr>Krycí list stavby</vt:lpstr>
      <vt:lpstr>'Rekap 10221'!Názvy_tlače</vt:lpstr>
      <vt:lpstr>'Rekap 10222'!Názvy_tlače</vt:lpstr>
      <vt:lpstr>'SO 10221'!Názvy_tlače</vt:lpstr>
      <vt:lpstr>'SO 10222'!Názvy_tlače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2014-08-18T08:08:08Z</dcterms:created>
  <dcterms:modified xsi:type="dcterms:W3CDTF">2014-08-18T08:11:03Z</dcterms:modified>
</cp:coreProperties>
</file>